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470"/>
  </bookViews>
  <sheets>
    <sheet name="Advanced Analysis" sheetId="1" r:id="rId1"/>
    <sheet name="Advanced Calculus" sheetId="2" r:id="rId2"/>
    <sheet name="Mathematical Modelling" sheetId="3" r:id="rId3"/>
    <sheet name="Topology" sheetId="4" r:id="rId4"/>
    <sheet name="Advanced Complex Analysis" sheetId="5" r:id="rId5"/>
    <sheet name="Measure Theory" sheetId="6" r:id="rId6"/>
    <sheet name="ASM" sheetId="7" r:id="rId7"/>
    <sheet name="Applied Number Theory" sheetId="8" r:id="rId8"/>
    <sheet name="DG" sheetId="9" r:id="rId9"/>
    <sheet name="Graph Theory" sheetId="10" r:id="rId10"/>
    <sheet name="Opmization Tech" sheetId="11" r:id="rId11"/>
    <sheet name="NMCFD" sheetId="12" r:id="rId12"/>
    <sheet name="Fluid Dynamics" sheetId="13" r:id="rId13"/>
    <sheet name="PDE_II" sheetId="14" r:id="rId14"/>
    <sheet name="Tensor Analysis" sheetId="15" r:id="rId15"/>
    <sheet name="Abstract Algebra" sheetId="16" r:id="rId16"/>
  </sheets>
  <calcPr calcId="162913"/>
</workbook>
</file>

<file path=xl/calcChain.xml><?xml version="1.0" encoding="utf-8"?>
<calcChain xmlns="http://schemas.openxmlformats.org/spreadsheetml/2006/main">
  <c r="W14" i="16" l="1"/>
  <c r="W15" i="16" s="1"/>
  <c r="V14" i="16"/>
  <c r="V15" i="16" s="1"/>
  <c r="U14" i="16"/>
  <c r="U15" i="16" s="1"/>
  <c r="T14" i="16"/>
  <c r="T15" i="16" s="1"/>
  <c r="S14" i="16"/>
  <c r="S15" i="16" s="1"/>
  <c r="R14" i="16"/>
  <c r="R15" i="16" s="1"/>
  <c r="Q14" i="16"/>
  <c r="Q15" i="16" s="1"/>
  <c r="P14" i="16"/>
  <c r="P15" i="16" s="1"/>
  <c r="O14" i="16"/>
  <c r="O15" i="16" s="1"/>
  <c r="N14" i="16"/>
  <c r="N15" i="16" s="1"/>
  <c r="M14" i="16"/>
  <c r="M15" i="16" s="1"/>
  <c r="L14" i="16"/>
  <c r="L15" i="16" s="1"/>
  <c r="K14" i="16"/>
  <c r="K15" i="16" s="1"/>
  <c r="J14" i="16"/>
  <c r="J15" i="16" s="1"/>
  <c r="I14" i="16"/>
  <c r="I15" i="16" s="1"/>
  <c r="H14" i="16"/>
  <c r="H15" i="16" s="1"/>
  <c r="F12" i="16"/>
  <c r="D12" i="16"/>
  <c r="F10" i="16"/>
  <c r="F11" i="16" s="1"/>
  <c r="D10" i="16"/>
  <c r="D11" i="16" s="1"/>
  <c r="H7" i="16"/>
  <c r="P17" i="15"/>
  <c r="H17" i="15"/>
  <c r="V16" i="15"/>
  <c r="V17" i="15" s="1"/>
  <c r="U16" i="15"/>
  <c r="U17" i="15" s="1"/>
  <c r="T16" i="15"/>
  <c r="T17" i="15" s="1"/>
  <c r="S16" i="15"/>
  <c r="S17" i="15" s="1"/>
  <c r="R16" i="15"/>
  <c r="R17" i="15" s="1"/>
  <c r="Q16" i="15"/>
  <c r="Q17" i="15" s="1"/>
  <c r="P16" i="15"/>
  <c r="O16" i="15"/>
  <c r="O17" i="15" s="1"/>
  <c r="N16" i="15"/>
  <c r="N17" i="15" s="1"/>
  <c r="M16" i="15"/>
  <c r="M17" i="15" s="1"/>
  <c r="L16" i="15"/>
  <c r="L17" i="15" s="1"/>
  <c r="K16" i="15"/>
  <c r="K17" i="15" s="1"/>
  <c r="J16" i="15"/>
  <c r="J17" i="15" s="1"/>
  <c r="I16" i="15"/>
  <c r="I17" i="15" s="1"/>
  <c r="H16" i="15"/>
  <c r="F12" i="15"/>
  <c r="D12" i="15"/>
  <c r="F10" i="15"/>
  <c r="F11" i="15" s="1"/>
  <c r="D10" i="15"/>
  <c r="D11" i="15" s="1"/>
  <c r="H7" i="15"/>
  <c r="W14" i="14" l="1"/>
  <c r="W15" i="14" s="1"/>
  <c r="V14" i="14"/>
  <c r="V15" i="14" s="1"/>
  <c r="U14" i="14"/>
  <c r="U15" i="14" s="1"/>
  <c r="T14" i="14"/>
  <c r="T15" i="14" s="1"/>
  <c r="S14" i="14"/>
  <c r="S15" i="14" s="1"/>
  <c r="R14" i="14"/>
  <c r="R15" i="14" s="1"/>
  <c r="Q14" i="14"/>
  <c r="Q15" i="14" s="1"/>
  <c r="P14" i="14"/>
  <c r="P15" i="14" s="1"/>
  <c r="O14" i="14"/>
  <c r="O15" i="14" s="1"/>
  <c r="N14" i="14"/>
  <c r="N15" i="14" s="1"/>
  <c r="M14" i="14"/>
  <c r="M15" i="14" s="1"/>
  <c r="L14" i="14"/>
  <c r="L15" i="14" s="1"/>
  <c r="K14" i="14"/>
  <c r="K15" i="14" s="1"/>
  <c r="J14" i="14"/>
  <c r="J15" i="14" s="1"/>
  <c r="I14" i="14"/>
  <c r="I15" i="14" s="1"/>
  <c r="H14" i="14"/>
  <c r="H15" i="14" s="1"/>
  <c r="F12" i="14"/>
  <c r="D12" i="14"/>
  <c r="F10" i="14"/>
  <c r="F11" i="14" s="1"/>
  <c r="D10" i="14"/>
  <c r="D11" i="14" s="1"/>
  <c r="H7" i="14"/>
  <c r="W14" i="13"/>
  <c r="W15" i="13" s="1"/>
  <c r="V14" i="13"/>
  <c r="V15" i="13" s="1"/>
  <c r="U14" i="13"/>
  <c r="U15" i="13" s="1"/>
  <c r="T14" i="13"/>
  <c r="T15" i="13" s="1"/>
  <c r="S14" i="13"/>
  <c r="S15" i="13" s="1"/>
  <c r="R14" i="13"/>
  <c r="R15" i="13" s="1"/>
  <c r="Q14" i="13"/>
  <c r="Q15" i="13" s="1"/>
  <c r="P14" i="13"/>
  <c r="P15" i="13" s="1"/>
  <c r="O14" i="13"/>
  <c r="O15" i="13" s="1"/>
  <c r="N14" i="13"/>
  <c r="N15" i="13" s="1"/>
  <c r="M14" i="13"/>
  <c r="M15" i="13" s="1"/>
  <c r="L14" i="13"/>
  <c r="L15" i="13" s="1"/>
  <c r="K14" i="13"/>
  <c r="K15" i="13" s="1"/>
  <c r="J14" i="13"/>
  <c r="J15" i="13" s="1"/>
  <c r="I14" i="13"/>
  <c r="I15" i="13" s="1"/>
  <c r="H14" i="13"/>
  <c r="H15" i="13" s="1"/>
  <c r="F12" i="13"/>
  <c r="D12" i="13"/>
  <c r="F10" i="13"/>
  <c r="F11" i="13" s="1"/>
  <c r="D10" i="13"/>
  <c r="D11" i="13" s="1"/>
  <c r="H7" i="13"/>
  <c r="W14" i="12"/>
  <c r="W15" i="12" s="1"/>
  <c r="V14" i="12"/>
  <c r="V15" i="12" s="1"/>
  <c r="U14" i="12"/>
  <c r="U15" i="12" s="1"/>
  <c r="T14" i="12"/>
  <c r="T15" i="12" s="1"/>
  <c r="S14" i="12"/>
  <c r="S15" i="12" s="1"/>
  <c r="R14" i="12"/>
  <c r="R15" i="12" s="1"/>
  <c r="Q14" i="12"/>
  <c r="Q15" i="12" s="1"/>
  <c r="P14" i="12"/>
  <c r="P15" i="12" s="1"/>
  <c r="O14" i="12"/>
  <c r="O15" i="12" s="1"/>
  <c r="N14" i="12"/>
  <c r="N15" i="12" s="1"/>
  <c r="M14" i="12"/>
  <c r="M15" i="12" s="1"/>
  <c r="L14" i="12"/>
  <c r="L15" i="12" s="1"/>
  <c r="K14" i="12"/>
  <c r="K15" i="12" s="1"/>
  <c r="J14" i="12"/>
  <c r="J15" i="12" s="1"/>
  <c r="I14" i="12"/>
  <c r="I15" i="12" s="1"/>
  <c r="H14" i="12"/>
  <c r="H15" i="12" s="1"/>
  <c r="F12" i="12"/>
  <c r="D12" i="12"/>
  <c r="F10" i="12"/>
  <c r="F11" i="12" s="1"/>
  <c r="D10" i="12"/>
  <c r="D11" i="12" s="1"/>
  <c r="H7" i="12"/>
  <c r="V16" i="11"/>
  <c r="V17" i="11" s="1"/>
  <c r="U16" i="11"/>
  <c r="U17" i="11" s="1"/>
  <c r="T16" i="11"/>
  <c r="T17" i="11" s="1"/>
  <c r="S16" i="11"/>
  <c r="S17" i="11" s="1"/>
  <c r="R16" i="11"/>
  <c r="R17" i="11" s="1"/>
  <c r="Q16" i="11"/>
  <c r="Q17" i="11" s="1"/>
  <c r="P16" i="11"/>
  <c r="P17" i="11" s="1"/>
  <c r="O16" i="11"/>
  <c r="O17" i="11" s="1"/>
  <c r="N16" i="11"/>
  <c r="N17" i="11" s="1"/>
  <c r="M16" i="11"/>
  <c r="M17" i="11" s="1"/>
  <c r="L16" i="11"/>
  <c r="L17" i="11" s="1"/>
  <c r="K16" i="11"/>
  <c r="K17" i="11" s="1"/>
  <c r="J16" i="11"/>
  <c r="J17" i="11" s="1"/>
  <c r="I16" i="11"/>
  <c r="I17" i="11" s="1"/>
  <c r="H16" i="11"/>
  <c r="H17" i="11" s="1"/>
  <c r="F12" i="11"/>
  <c r="D12" i="11"/>
  <c r="F10" i="11"/>
  <c r="F11" i="11" s="1"/>
  <c r="D10" i="11"/>
  <c r="D11" i="11" s="1"/>
  <c r="H7" i="11"/>
  <c r="W14" i="10"/>
  <c r="W15" i="10" s="1"/>
  <c r="V14" i="10"/>
  <c r="V15" i="10" s="1"/>
  <c r="U14" i="10"/>
  <c r="U15" i="10" s="1"/>
  <c r="T14" i="10"/>
  <c r="T15" i="10" s="1"/>
  <c r="S14" i="10"/>
  <c r="S15" i="10" s="1"/>
  <c r="R14" i="10"/>
  <c r="R15" i="10" s="1"/>
  <c r="Q14" i="10"/>
  <c r="Q15" i="10" s="1"/>
  <c r="P14" i="10"/>
  <c r="P15" i="10" s="1"/>
  <c r="O14" i="10"/>
  <c r="O15" i="10" s="1"/>
  <c r="N14" i="10"/>
  <c r="N15" i="10" s="1"/>
  <c r="M14" i="10"/>
  <c r="M15" i="10" s="1"/>
  <c r="L14" i="10"/>
  <c r="L15" i="10" s="1"/>
  <c r="K14" i="10"/>
  <c r="K15" i="10" s="1"/>
  <c r="J14" i="10"/>
  <c r="J15" i="10" s="1"/>
  <c r="I14" i="10"/>
  <c r="I15" i="10" s="1"/>
  <c r="H14" i="10"/>
  <c r="H15" i="10" s="1"/>
  <c r="F12" i="10"/>
  <c r="D12" i="10"/>
  <c r="F11" i="10"/>
  <c r="D11" i="10"/>
  <c r="F10" i="10"/>
  <c r="D10" i="10"/>
  <c r="H7" i="10"/>
  <c r="O17" i="9"/>
  <c r="V16" i="9"/>
  <c r="V17" i="9" s="1"/>
  <c r="U16" i="9"/>
  <c r="U17" i="9" s="1"/>
  <c r="T16" i="9"/>
  <c r="T17" i="9" s="1"/>
  <c r="S16" i="9"/>
  <c r="S17" i="9" s="1"/>
  <c r="R16" i="9"/>
  <c r="R17" i="9" s="1"/>
  <c r="Q16" i="9"/>
  <c r="Q17" i="9" s="1"/>
  <c r="P16" i="9"/>
  <c r="P17" i="9" s="1"/>
  <c r="O16" i="9"/>
  <c r="N16" i="9"/>
  <c r="N17" i="9" s="1"/>
  <c r="M16" i="9"/>
  <c r="M17" i="9" s="1"/>
  <c r="L16" i="9"/>
  <c r="L17" i="9" s="1"/>
  <c r="K16" i="9"/>
  <c r="K17" i="9" s="1"/>
  <c r="J16" i="9"/>
  <c r="J17" i="9" s="1"/>
  <c r="I16" i="9"/>
  <c r="I17" i="9" s="1"/>
  <c r="H16" i="9"/>
  <c r="H17" i="9" s="1"/>
  <c r="F12" i="9"/>
  <c r="D12" i="9"/>
  <c r="F10" i="9"/>
  <c r="F11" i="9" s="1"/>
  <c r="D10" i="9"/>
  <c r="D11" i="9" s="1"/>
  <c r="H7" i="9"/>
  <c r="W14" i="8"/>
  <c r="W15" i="8" s="1"/>
  <c r="V14" i="8"/>
  <c r="V15" i="8" s="1"/>
  <c r="U14" i="8"/>
  <c r="U15" i="8" s="1"/>
  <c r="T14" i="8"/>
  <c r="T15" i="8" s="1"/>
  <c r="S14" i="8"/>
  <c r="S15" i="8" s="1"/>
  <c r="R14" i="8"/>
  <c r="R15" i="8" s="1"/>
  <c r="Q14" i="8"/>
  <c r="Q15" i="8" s="1"/>
  <c r="P14" i="8"/>
  <c r="P15" i="8" s="1"/>
  <c r="O14" i="8"/>
  <c r="O15" i="8" s="1"/>
  <c r="N14" i="8"/>
  <c r="N15" i="8" s="1"/>
  <c r="M14" i="8"/>
  <c r="M15" i="8" s="1"/>
  <c r="L14" i="8"/>
  <c r="L15" i="8" s="1"/>
  <c r="K14" i="8"/>
  <c r="K15" i="8" s="1"/>
  <c r="J14" i="8"/>
  <c r="J15" i="8" s="1"/>
  <c r="I14" i="8"/>
  <c r="I15" i="8" s="1"/>
  <c r="H14" i="8"/>
  <c r="H15" i="8" s="1"/>
  <c r="F12" i="8"/>
  <c r="D12" i="8"/>
  <c r="F10" i="8"/>
  <c r="F11" i="8" s="1"/>
  <c r="D10" i="8"/>
  <c r="D11" i="8" s="1"/>
  <c r="H7" i="8"/>
  <c r="W14" i="7"/>
  <c r="W15" i="7" s="1"/>
  <c r="V14" i="7"/>
  <c r="V15" i="7" s="1"/>
  <c r="U14" i="7"/>
  <c r="U15" i="7" s="1"/>
  <c r="T14" i="7"/>
  <c r="T15" i="7" s="1"/>
  <c r="S14" i="7"/>
  <c r="S15" i="7" s="1"/>
  <c r="R14" i="7"/>
  <c r="R15" i="7" s="1"/>
  <c r="Q14" i="7"/>
  <c r="Q15" i="7" s="1"/>
  <c r="P14" i="7"/>
  <c r="P15" i="7" s="1"/>
  <c r="O14" i="7"/>
  <c r="O15" i="7" s="1"/>
  <c r="N14" i="7"/>
  <c r="N15" i="7" s="1"/>
  <c r="M14" i="7"/>
  <c r="M15" i="7" s="1"/>
  <c r="L14" i="7"/>
  <c r="L15" i="7" s="1"/>
  <c r="K14" i="7"/>
  <c r="K15" i="7" s="1"/>
  <c r="J14" i="7"/>
  <c r="J15" i="7" s="1"/>
  <c r="I14" i="7"/>
  <c r="I15" i="7" s="1"/>
  <c r="H14" i="7"/>
  <c r="H15" i="7" s="1"/>
  <c r="F12" i="7"/>
  <c r="D12" i="7"/>
  <c r="F10" i="7"/>
  <c r="F11" i="7" s="1"/>
  <c r="D10" i="7"/>
  <c r="D11" i="7" s="1"/>
  <c r="H7" i="7"/>
  <c r="W14" i="6"/>
  <c r="W15" i="6" s="1"/>
  <c r="V14" i="6"/>
  <c r="V15" i="6" s="1"/>
  <c r="U14" i="6"/>
  <c r="U15" i="6" s="1"/>
  <c r="T14" i="6"/>
  <c r="T15" i="6" s="1"/>
  <c r="S14" i="6"/>
  <c r="S15" i="6" s="1"/>
  <c r="R14" i="6"/>
  <c r="R15" i="6" s="1"/>
  <c r="Q14" i="6"/>
  <c r="Q15" i="6" s="1"/>
  <c r="P14" i="6"/>
  <c r="P15" i="6" s="1"/>
  <c r="O14" i="6"/>
  <c r="O15" i="6" s="1"/>
  <c r="N14" i="6"/>
  <c r="N15" i="6" s="1"/>
  <c r="M14" i="6"/>
  <c r="M15" i="6" s="1"/>
  <c r="L14" i="6"/>
  <c r="L15" i="6" s="1"/>
  <c r="K14" i="6"/>
  <c r="K15" i="6" s="1"/>
  <c r="J14" i="6"/>
  <c r="J15" i="6" s="1"/>
  <c r="I14" i="6"/>
  <c r="I15" i="6" s="1"/>
  <c r="H14" i="6"/>
  <c r="H15" i="6" s="1"/>
  <c r="F12" i="6"/>
  <c r="D12" i="6"/>
  <c r="F10" i="6"/>
  <c r="F11" i="6" s="1"/>
  <c r="D10" i="6"/>
  <c r="D11" i="6" s="1"/>
  <c r="H7" i="6"/>
  <c r="W14" i="5"/>
  <c r="W15" i="5" s="1"/>
  <c r="V14" i="5"/>
  <c r="V15" i="5" s="1"/>
  <c r="U14" i="5"/>
  <c r="U15" i="5" s="1"/>
  <c r="T14" i="5"/>
  <c r="T15" i="5" s="1"/>
  <c r="S14" i="5"/>
  <c r="S15" i="5" s="1"/>
  <c r="R14" i="5"/>
  <c r="R15" i="5" s="1"/>
  <c r="Q14" i="5"/>
  <c r="Q15" i="5" s="1"/>
  <c r="P14" i="5"/>
  <c r="P15" i="5" s="1"/>
  <c r="O14" i="5"/>
  <c r="O15" i="5" s="1"/>
  <c r="N14" i="5"/>
  <c r="N15" i="5" s="1"/>
  <c r="M14" i="5"/>
  <c r="M15" i="5" s="1"/>
  <c r="L14" i="5"/>
  <c r="L15" i="5" s="1"/>
  <c r="K14" i="5"/>
  <c r="K15" i="5" s="1"/>
  <c r="J14" i="5"/>
  <c r="J15" i="5" s="1"/>
  <c r="I14" i="5"/>
  <c r="I15" i="5" s="1"/>
  <c r="H14" i="5"/>
  <c r="H15" i="5" s="1"/>
  <c r="F12" i="5"/>
  <c r="D12" i="5"/>
  <c r="F10" i="5"/>
  <c r="F11" i="5" s="1"/>
  <c r="D10" i="5"/>
  <c r="D11" i="5" s="1"/>
  <c r="H7" i="5"/>
  <c r="W14" i="4"/>
  <c r="W15" i="4" s="1"/>
  <c r="V14" i="4"/>
  <c r="V15" i="4" s="1"/>
  <c r="U14" i="4"/>
  <c r="U15" i="4" s="1"/>
  <c r="T14" i="4"/>
  <c r="T15" i="4" s="1"/>
  <c r="S14" i="4"/>
  <c r="S15" i="4" s="1"/>
  <c r="R14" i="4"/>
  <c r="R15" i="4" s="1"/>
  <c r="Q14" i="4"/>
  <c r="Q15" i="4" s="1"/>
  <c r="P14" i="4"/>
  <c r="P15" i="4" s="1"/>
  <c r="O14" i="4"/>
  <c r="O15" i="4" s="1"/>
  <c r="N14" i="4"/>
  <c r="N15" i="4" s="1"/>
  <c r="M14" i="4"/>
  <c r="M15" i="4" s="1"/>
  <c r="L14" i="4"/>
  <c r="L15" i="4" s="1"/>
  <c r="K14" i="4"/>
  <c r="K15" i="4" s="1"/>
  <c r="J14" i="4"/>
  <c r="J15" i="4" s="1"/>
  <c r="I14" i="4"/>
  <c r="I15" i="4" s="1"/>
  <c r="H14" i="4"/>
  <c r="H15" i="4" s="1"/>
  <c r="F12" i="4"/>
  <c r="D12" i="4"/>
  <c r="F10" i="4"/>
  <c r="F11" i="4" s="1"/>
  <c r="D10" i="4"/>
  <c r="D11" i="4" s="1"/>
  <c r="H7" i="4"/>
  <c r="W14" i="3"/>
  <c r="W15" i="3" s="1"/>
  <c r="V14" i="3"/>
  <c r="V15" i="3" s="1"/>
  <c r="U14" i="3"/>
  <c r="U15" i="3" s="1"/>
  <c r="T14" i="3"/>
  <c r="T15" i="3" s="1"/>
  <c r="S14" i="3"/>
  <c r="S15" i="3" s="1"/>
  <c r="R14" i="3"/>
  <c r="R15" i="3" s="1"/>
  <c r="Q14" i="3"/>
  <c r="Q15" i="3" s="1"/>
  <c r="P14" i="3"/>
  <c r="P15" i="3" s="1"/>
  <c r="O14" i="3"/>
  <c r="O15" i="3" s="1"/>
  <c r="N14" i="3"/>
  <c r="N15" i="3" s="1"/>
  <c r="M14" i="3"/>
  <c r="M15" i="3" s="1"/>
  <c r="L14" i="3"/>
  <c r="L15" i="3" s="1"/>
  <c r="K14" i="3"/>
  <c r="K15" i="3" s="1"/>
  <c r="J14" i="3"/>
  <c r="J15" i="3" s="1"/>
  <c r="I14" i="3"/>
  <c r="I15" i="3" s="1"/>
  <c r="H14" i="3"/>
  <c r="H15" i="3" s="1"/>
  <c r="F12" i="3"/>
  <c r="D12" i="3"/>
  <c r="F10" i="3"/>
  <c r="F11" i="3" s="1"/>
  <c r="D10" i="3"/>
  <c r="D11" i="3" s="1"/>
  <c r="H7" i="3"/>
  <c r="W14" i="2"/>
  <c r="W15" i="2" s="1"/>
  <c r="V14" i="2"/>
  <c r="V15" i="2" s="1"/>
  <c r="U14" i="2"/>
  <c r="U15" i="2" s="1"/>
  <c r="T14" i="2"/>
  <c r="T15" i="2" s="1"/>
  <c r="S14" i="2"/>
  <c r="S15" i="2" s="1"/>
  <c r="R14" i="2"/>
  <c r="R15" i="2" s="1"/>
  <c r="Q14" i="2"/>
  <c r="Q15" i="2" s="1"/>
  <c r="P14" i="2"/>
  <c r="P15" i="2" s="1"/>
  <c r="O14" i="2"/>
  <c r="O15" i="2" s="1"/>
  <c r="N14" i="2"/>
  <c r="N15" i="2" s="1"/>
  <c r="M14" i="2"/>
  <c r="M15" i="2" s="1"/>
  <c r="L14" i="2"/>
  <c r="L15" i="2" s="1"/>
  <c r="K14" i="2"/>
  <c r="K15" i="2" s="1"/>
  <c r="J14" i="2"/>
  <c r="J15" i="2" s="1"/>
  <c r="I14" i="2"/>
  <c r="I15" i="2" s="1"/>
  <c r="H14" i="2"/>
  <c r="H15" i="2" s="1"/>
  <c r="F12" i="2"/>
  <c r="D12" i="2"/>
  <c r="F10" i="2"/>
  <c r="F11" i="2" s="1"/>
  <c r="D10" i="2"/>
  <c r="D11" i="2" s="1"/>
  <c r="H7" i="2"/>
  <c r="W14" i="1"/>
  <c r="W15" i="1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F12" i="1"/>
  <c r="D12" i="1"/>
  <c r="F11" i="1"/>
  <c r="F10" i="1"/>
  <c r="D10" i="1"/>
  <c r="D11" i="1" s="1"/>
  <c r="H7" i="1"/>
</calcChain>
</file>

<file path=xl/sharedStrings.xml><?xml version="1.0" encoding="utf-8"?>
<sst xmlns="http://schemas.openxmlformats.org/spreadsheetml/2006/main" count="1037" uniqueCount="93">
  <si>
    <t>Centurion University of Technology &amp; Management</t>
  </si>
  <si>
    <t>EXAMINATION</t>
  </si>
  <si>
    <t>% of student that should have attained level 3</t>
  </si>
  <si>
    <t xml:space="preserve">PROGRAM NAME: MSC   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</si>
  <si>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</si>
  <si>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</si>
  <si>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</si>
  <si>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</si>
  <si>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</si>
  <si>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1"/>
        <color theme="1"/>
        <rFont val="Calibri"/>
        <family val="2"/>
        <scheme val="minor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1"/>
        <color theme="1"/>
        <rFont val="Calibri"/>
        <family val="2"/>
        <scheme val="minor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1"/>
        <color theme="1"/>
        <rFont val="Calibri"/>
        <family val="2"/>
        <scheme val="minor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1"/>
        <color theme="1"/>
        <rFont val="Calibri"/>
        <family val="2"/>
        <scheme val="minor"/>
      </rPr>
      <t xml:space="preserve"> does not relate 
</t>
    </r>
  </si>
  <si>
    <t>Course Name : ADVANCED ANALYSIS           Department : Mathematics</t>
  </si>
  <si>
    <t>CO-PO is attained</t>
  </si>
  <si>
    <t>&gt;=55%</t>
  </si>
  <si>
    <t>Course Code : BTAB1105                                            Max Marks :100</t>
  </si>
  <si>
    <t>CA</t>
  </si>
  <si>
    <t>&gt;=45%</t>
  </si>
  <si>
    <t xml:space="preserve"> </t>
  </si>
  <si>
    <t xml:space="preserve">CA </t>
  </si>
  <si>
    <t xml:space="preserve"> score/%</t>
  </si>
  <si>
    <t>ES</t>
  </si>
  <si>
    <t>&gt;=35%</t>
  </si>
  <si>
    <t>Question</t>
  </si>
  <si>
    <t>All Questions</t>
  </si>
  <si>
    <t>Avg CO Attainment of all the COs</t>
  </si>
  <si>
    <t>&lt;35%</t>
  </si>
  <si>
    <t>Blooms Level</t>
  </si>
  <si>
    <t>L3</t>
  </si>
  <si>
    <t>L3,L4,L5</t>
  </si>
  <si>
    <t>CO</t>
  </si>
  <si>
    <t>Achieved</t>
  </si>
  <si>
    <t>Course Outcome</t>
  </si>
  <si>
    <t>CO 1, 2, 3</t>
  </si>
  <si>
    <t>Max Marks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</si>
  <si>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</si>
  <si>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</si>
  <si>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</si>
  <si>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</si>
  <si>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</si>
  <si>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</si>
  <si>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</si>
  <si>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</si>
  <si>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</si>
  <si>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</si>
  <si>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PO11</t>
  </si>
  <si>
    <t>P012</t>
  </si>
  <si>
    <t>PO13</t>
  </si>
  <si>
    <t>PSO1</t>
  </si>
  <si>
    <t>PSO2</t>
  </si>
  <si>
    <t>PSO3</t>
  </si>
  <si>
    <t>190705110001</t>
  </si>
  <si>
    <t>CO1</t>
  </si>
  <si>
    <t>190705110002</t>
  </si>
  <si>
    <t>CO2</t>
  </si>
  <si>
    <t>190705110003</t>
  </si>
  <si>
    <t>CO3</t>
  </si>
  <si>
    <t>190705110004</t>
  </si>
  <si>
    <t>Avg of CO-PO affinity levels</t>
  </si>
  <si>
    <t>190705110005</t>
  </si>
  <si>
    <t>PO Attainment</t>
  </si>
  <si>
    <t>190705110006</t>
  </si>
  <si>
    <t>190705110007</t>
  </si>
  <si>
    <t>190705110008</t>
  </si>
  <si>
    <t>190705110009</t>
  </si>
  <si>
    <t>190705110010</t>
  </si>
  <si>
    <t>190705110011</t>
  </si>
  <si>
    <t>190705110012</t>
  </si>
  <si>
    <t>190705110013</t>
  </si>
  <si>
    <t xml:space="preserve">PROGRAM NAME: ADVANCED CALCULUS </t>
  </si>
  <si>
    <t>Course Name : ADVANCED CALCULUS (MSMA4802)           Department : Mathematics</t>
  </si>
  <si>
    <t>180904110003</t>
  </si>
  <si>
    <t>180904110005</t>
  </si>
  <si>
    <t>Course Name : MATHEMATICAL MODELLING           Department : Mathematics</t>
  </si>
  <si>
    <t>Course Name : TOPOLOGY          Department : Mathematics</t>
  </si>
  <si>
    <t xml:space="preserve">PROGRAM NAME: M.Sc  </t>
  </si>
  <si>
    <t>Course Name : Advanced Complex Analysis (CUTM1535)            Department : Mathematics</t>
  </si>
  <si>
    <t>Course Name : Measure Theory (MSMA4801)            Department : Mathematics</t>
  </si>
  <si>
    <t>Course Name : ADVANCED STATISTICAL METHODS          Department : Mathematics</t>
  </si>
  <si>
    <t>Course Name : Applied Number Theory         Department : Mathematics</t>
  </si>
  <si>
    <t>Question Paper: OPTIMIZATION TECHNIQUES</t>
  </si>
  <si>
    <t>Course Name : DG         Department : M.Sc - Mathematics</t>
  </si>
  <si>
    <t>Course Code : CUTM1421                                            Max Marks :100</t>
  </si>
  <si>
    <t>CO 1, 2, 3,4,5</t>
  </si>
  <si>
    <t>CO4</t>
  </si>
  <si>
    <t>CO5</t>
  </si>
  <si>
    <t>Course Name : Graph Theory          Department : Mathematics</t>
  </si>
  <si>
    <t>Course Name : Optimization Technique        Department : M.Sc - Mathematics</t>
  </si>
  <si>
    <t>Course Name : NUMERICAL METHODS FOR CFD (CUTM1526)           Department : Mathematics</t>
  </si>
  <si>
    <t>Course Name : FLUID DYNAMICS-I (MSMA4804)           Department : Mathematics</t>
  </si>
  <si>
    <t xml:space="preserve">PROGRAM NAME: M.Sc.  </t>
  </si>
  <si>
    <t>Course Name : PARTIAL DIFFERENTIAL EQUATION-II (MSMA4704)           Department : Mathematics</t>
  </si>
  <si>
    <t>Programme: M.Sc</t>
  </si>
  <si>
    <t>Course Name : Tensor Analysis        Department :  Mathematics</t>
  </si>
  <si>
    <t>Course Name : Abstract Algebra          Department :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</si>
</sst>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;[Red]0.00"/>
    <numFmt numFmtId="167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1" fontId="3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3" fillId="5" borderId="5" xfId="0" applyNumberFormat="1" applyFont="1" applyFill="1" applyBorder="1" applyAlignment="1">
      <alignment vertical="center"/>
    </xf>
    <xf numFmtId="1" fontId="6" fillId="4" borderId="5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165" fontId="3" fillId="4" borderId="4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" fontId="0" fillId="0" borderId="4" xfId="0" applyNumberFormat="1" applyBorder="1" applyAlignment="1">
      <alignment horizontal="center"/>
    </xf>
    <xf numFmtId="166" fontId="11" fillId="0" borderId="4" xfId="0" applyNumberFormat="1" applyFont="1" applyBorder="1" applyAlignment="1">
      <alignment horizont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2" fontId="0" fillId="7" borderId="4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vertical="center"/>
    </xf>
    <xf numFmtId="2" fontId="2" fillId="0" borderId="4" xfId="0" applyNumberFormat="1" applyFont="1" applyBorder="1" applyAlignment="1">
      <alignment horizontal="center" vertical="center"/>
    </xf>
    <xf numFmtId="1" fontId="10" fillId="8" borderId="4" xfId="0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" fontId="0" fillId="4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9" borderId="0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0" fontId="11" fillId="0" borderId="4" xfId="0" applyFon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" fontId="10" fillId="0" borderId="0" xfId="0" applyNumberFormat="1" applyFont="1" applyFill="1" applyBorder="1" applyAlignment="1">
      <alignment vertical="center"/>
    </xf>
    <xf numFmtId="1" fontId="0" fillId="0" borderId="0" xfId="0" applyNumberFormat="1"/>
    <xf numFmtId="0" fontId="13" fillId="0" borderId="0" xfId="0" applyFont="1" applyAlignment="1">
      <alignment vertical="center"/>
    </xf>
    <xf numFmtId="167" fontId="0" fillId="0" borderId="0" xfId="0" applyNumberFormat="1"/>
    <xf numFmtId="2" fontId="2" fillId="10" borderId="4" xfId="0" applyNumberFormat="1" applyFont="1" applyFill="1" applyBorder="1" applyAlignment="1">
      <alignment horizontal="center" vertical="center"/>
    </xf>
    <xf numFmtId="2" fontId="0" fillId="10" borderId="4" xfId="0" applyNumberForma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1" fontId="2" fillId="6" borderId="4" xfId="0" applyNumberFormat="1" applyFont="1" applyFill="1" applyBorder="1" applyAlignment="1">
      <alignment vertical="center"/>
    </xf>
    <xf numFmtId="2" fontId="0" fillId="0" borderId="4" xfId="0" applyNumberFormat="1" applyBorder="1" applyAlignment="1">
      <alignment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workbookViewId="0">
      <selection activeCell="K26" sqref="K26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3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10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43.75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71.875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41" t="s">
        <v>49</v>
      </c>
      <c r="C11" s="42">
        <v>41.25</v>
      </c>
      <c r="D11" s="43">
        <f>COUNTIF(C11:C26,"&gt;="&amp;D10)</f>
        <v>13</v>
      </c>
      <c r="E11" s="42">
        <v>30.833333333333336</v>
      </c>
      <c r="F11" s="44">
        <f>COUNTIF(E11:E26,"&gt;="&amp;F10)</f>
        <v>11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41" t="s">
        <v>51</v>
      </c>
      <c r="C12" s="42">
        <v>45</v>
      </c>
      <c r="D12" s="47">
        <f>(16/16)*100</f>
        <v>100</v>
      </c>
      <c r="E12" s="42">
        <v>44.166666666666664</v>
      </c>
      <c r="F12" s="48">
        <f>(7/16)*100</f>
        <v>43.75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41" t="s">
        <v>53</v>
      </c>
      <c r="C13" s="42">
        <v>46.25</v>
      </c>
      <c r="D13" s="43"/>
      <c r="E13" s="42">
        <v>45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41" t="s">
        <v>55</v>
      </c>
      <c r="C14" s="42">
        <v>42.5</v>
      </c>
      <c r="D14" s="43"/>
      <c r="E14" s="42">
        <v>35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41" t="s">
        <v>57</v>
      </c>
      <c r="C15" s="42">
        <v>43.75</v>
      </c>
      <c r="D15" s="43"/>
      <c r="E15" s="42">
        <v>31.666666666666664</v>
      </c>
      <c r="F15" s="49"/>
      <c r="G15" s="52" t="s">
        <v>58</v>
      </c>
      <c r="H15" s="53">
        <f>(71.88*H14)/100</f>
        <v>1.6772</v>
      </c>
      <c r="I15" s="53">
        <f t="shared" ref="I15:W15" si="1">(71.88*I14)/100</f>
        <v>1.4376</v>
      </c>
      <c r="J15" s="53">
        <f t="shared" si="1"/>
        <v>1.0781999999999998</v>
      </c>
      <c r="K15" s="53">
        <f t="shared" si="1"/>
        <v>1.4376</v>
      </c>
      <c r="L15" s="53">
        <f t="shared" si="1"/>
        <v>1.4376</v>
      </c>
      <c r="M15" s="53">
        <f t="shared" si="1"/>
        <v>1.4376</v>
      </c>
      <c r="N15" s="53">
        <f t="shared" si="1"/>
        <v>1.7969999999999999</v>
      </c>
      <c r="O15" s="53">
        <f t="shared" si="1"/>
        <v>0.71879999999999999</v>
      </c>
      <c r="P15" s="53">
        <f t="shared" si="1"/>
        <v>0.71879999999999999</v>
      </c>
      <c r="Q15" s="53">
        <f t="shared" si="1"/>
        <v>1.198</v>
      </c>
      <c r="R15" s="53">
        <f t="shared" si="1"/>
        <v>0.71879999999999999</v>
      </c>
      <c r="S15" s="53">
        <f t="shared" si="1"/>
        <v>1.4376</v>
      </c>
      <c r="T15" s="53">
        <f t="shared" si="1"/>
        <v>1.4376</v>
      </c>
      <c r="U15" s="53">
        <f t="shared" si="1"/>
        <v>1.6772</v>
      </c>
      <c r="V15" s="53">
        <f t="shared" si="1"/>
        <v>0.71879999999999999</v>
      </c>
      <c r="W15" s="53">
        <f t="shared" si="1"/>
        <v>0.95839999999999992</v>
      </c>
    </row>
    <row r="16" spans="1:23" x14ac:dyDescent="0.35">
      <c r="A16" s="15">
        <v>6</v>
      </c>
      <c r="B16" s="41" t="s">
        <v>59</v>
      </c>
      <c r="C16" s="42">
        <v>43.75</v>
      </c>
      <c r="D16" s="43"/>
      <c r="E16" s="42">
        <v>37.5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41" t="s">
        <v>60</v>
      </c>
      <c r="C17" s="42">
        <v>40</v>
      </c>
      <c r="D17" s="43"/>
      <c r="E17" s="42">
        <v>25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41" t="s">
        <v>61</v>
      </c>
      <c r="C18" s="42">
        <v>46.25</v>
      </c>
      <c r="D18" s="43"/>
      <c r="E18" s="42">
        <v>46.666666666666664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 t="s">
        <v>62</v>
      </c>
      <c r="C19" s="42">
        <v>40</v>
      </c>
      <c r="D19" s="43"/>
      <c r="E19" s="42">
        <v>37.5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 t="s">
        <v>63</v>
      </c>
      <c r="C20" s="42">
        <v>46.25</v>
      </c>
      <c r="D20" s="43"/>
      <c r="E20" s="42">
        <v>39.166666666666664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64</v>
      </c>
      <c r="C21" s="42">
        <v>45</v>
      </c>
      <c r="D21" s="43"/>
      <c r="E21" s="42">
        <v>25</v>
      </c>
      <c r="F21" s="57"/>
      <c r="H21" s="60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65</v>
      </c>
      <c r="C22" s="42">
        <v>46.25</v>
      </c>
      <c r="D22" s="43"/>
      <c r="E22" s="42">
        <v>37.5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66</v>
      </c>
      <c r="C23" s="42">
        <v>41.25</v>
      </c>
      <c r="D23" s="43"/>
      <c r="E23" s="42">
        <v>31.666666666666664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B24" s="41"/>
      <c r="C24" s="65"/>
      <c r="D24" s="43"/>
      <c r="E24" s="65"/>
      <c r="F24" s="57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B25" s="41"/>
      <c r="C25" s="65"/>
      <c r="D25" s="66"/>
      <c r="E25" s="65"/>
      <c r="F25" s="67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B26" s="41"/>
      <c r="C26" s="65"/>
      <c r="D26" s="43"/>
      <c r="E26" s="65"/>
      <c r="F26" s="57"/>
      <c r="G26" s="68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9"/>
      <c r="B27" s="69"/>
      <c r="C27" s="69"/>
      <c r="D27" s="69"/>
      <c r="E27" s="69"/>
      <c r="F27" s="69"/>
      <c r="G27" s="69"/>
      <c r="H27"/>
      <c r="I27"/>
      <c r="W27" s="70"/>
    </row>
    <row r="28" spans="1:24" ht="15.5" x14ac:dyDescent="0.35">
      <c r="A28" s="69"/>
      <c r="B28" s="69"/>
      <c r="C28" s="71"/>
      <c r="D28" s="71"/>
      <c r="E28" s="71"/>
      <c r="F28" s="71"/>
      <c r="G28" s="69"/>
      <c r="H28"/>
      <c r="I28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x14ac:dyDescent="0.35">
      <c r="A32" s="69"/>
      <c r="B32" s="69"/>
      <c r="C32" s="69"/>
      <c r="D32" s="69"/>
      <c r="E32" s="69"/>
      <c r="F32" s="69"/>
      <c r="G32" s="69"/>
      <c r="H32"/>
      <c r="I32"/>
    </row>
    <row r="33" spans="1:23" s="70" customFormat="1" ht="15.5" x14ac:dyDescent="0.35">
      <c r="A33" s="69"/>
      <c r="B33" s="69"/>
      <c r="C33" s="69"/>
      <c r="D33" s="69"/>
      <c r="E33" s="69"/>
      <c r="F33" s="69"/>
      <c r="G33" s="69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W34" s="70"/>
    </row>
    <row r="35" spans="1:23" ht="15.5" x14ac:dyDescent="0.35">
      <c r="A35" s="69"/>
      <c r="B35" s="69"/>
      <c r="C35" s="69"/>
      <c r="D35" s="69"/>
      <c r="E35" s="69"/>
      <c r="F35" s="69"/>
      <c r="G35" s="69"/>
      <c r="H35"/>
      <c r="I3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x14ac:dyDescent="0.35">
      <c r="A40" s="69"/>
      <c r="B40" s="69"/>
      <c r="C40" s="69"/>
      <c r="D40" s="69"/>
      <c r="E40" s="69"/>
      <c r="F40" s="69"/>
      <c r="G40" s="69"/>
      <c r="H40"/>
      <c r="I40"/>
    </row>
    <row r="41" spans="1:23" s="70" customFormat="1" ht="15.5" x14ac:dyDescent="0.35">
      <c r="A41" s="69"/>
      <c r="B41" s="69"/>
      <c r="C41" s="69"/>
      <c r="D41" s="69"/>
      <c r="E41" s="69"/>
      <c r="F41" s="69"/>
      <c r="G41" s="69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W42" s="70"/>
    </row>
    <row r="43" spans="1:23" ht="15.5" x14ac:dyDescent="0.35">
      <c r="A43" s="69"/>
      <c r="B43" s="69"/>
      <c r="C43" s="69"/>
      <c r="D43" s="69"/>
      <c r="E43" s="69"/>
      <c r="F43" s="69"/>
      <c r="G43" s="69"/>
      <c r="H43"/>
      <c r="I43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</row>
    <row r="44" spans="1:23" x14ac:dyDescent="0.35">
      <c r="A44" s="69"/>
      <c r="B44" s="69"/>
      <c r="C44" s="69"/>
      <c r="D44" s="69"/>
      <c r="E44" s="69"/>
      <c r="F44" s="69"/>
      <c r="G44" s="69"/>
      <c r="H44"/>
      <c r="I44"/>
    </row>
    <row r="45" spans="1:23" x14ac:dyDescent="0.35">
      <c r="G45" s="69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selection sqref="A1:XFD1048576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3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84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43.75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71.875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41" t="s">
        <v>49</v>
      </c>
      <c r="C11" s="42">
        <v>40.714285714285715</v>
      </c>
      <c r="D11" s="43">
        <f>COUNTIF(C11:C26,"&gt;="&amp;D10)</f>
        <v>13</v>
      </c>
      <c r="E11" s="42">
        <v>45.714285714285715</v>
      </c>
      <c r="F11" s="44">
        <f>COUNTIF(E11:E26,"&gt;="&amp;F10)</f>
        <v>13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41" t="s">
        <v>51</v>
      </c>
      <c r="C12" s="42">
        <v>46.428571428571431</v>
      </c>
      <c r="D12" s="47">
        <f>(16/16)*100</f>
        <v>100</v>
      </c>
      <c r="E12" s="42">
        <v>52.142857142857146</v>
      </c>
      <c r="F12" s="48">
        <f>(7/16)*100</f>
        <v>43.75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41" t="s">
        <v>53</v>
      </c>
      <c r="C13" s="42">
        <v>46.428571428571431</v>
      </c>
      <c r="D13" s="43"/>
      <c r="E13" s="42">
        <v>52.142857142857146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41" t="s">
        <v>55</v>
      </c>
      <c r="C14" s="42">
        <v>44.285714285714285</v>
      </c>
      <c r="D14" s="43"/>
      <c r="E14" s="42">
        <v>51.428571428571423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41" t="s">
        <v>57</v>
      </c>
      <c r="C15" s="42">
        <v>45.714285714285715</v>
      </c>
      <c r="D15" s="43"/>
      <c r="E15" s="42">
        <v>51.428571428571423</v>
      </c>
      <c r="F15" s="49"/>
      <c r="G15" s="52" t="s">
        <v>58</v>
      </c>
      <c r="H15" s="53">
        <f>(71.88*H14)/100</f>
        <v>1.6772</v>
      </c>
      <c r="I15" s="53">
        <f t="shared" ref="I15:W15" si="1">(71.88*I14)/100</f>
        <v>1.4376</v>
      </c>
      <c r="J15" s="53">
        <f t="shared" si="1"/>
        <v>1.0781999999999998</v>
      </c>
      <c r="K15" s="53">
        <f t="shared" si="1"/>
        <v>1.4376</v>
      </c>
      <c r="L15" s="53">
        <f t="shared" si="1"/>
        <v>1.4376</v>
      </c>
      <c r="M15" s="53">
        <f t="shared" si="1"/>
        <v>1.4376</v>
      </c>
      <c r="N15" s="53">
        <f t="shared" si="1"/>
        <v>1.7969999999999999</v>
      </c>
      <c r="O15" s="53">
        <f t="shared" si="1"/>
        <v>0.71879999999999999</v>
      </c>
      <c r="P15" s="53">
        <f t="shared" si="1"/>
        <v>0.71879999999999999</v>
      </c>
      <c r="Q15" s="53">
        <f t="shared" si="1"/>
        <v>1.198</v>
      </c>
      <c r="R15" s="53">
        <f t="shared" si="1"/>
        <v>0.71879999999999999</v>
      </c>
      <c r="S15" s="53">
        <f t="shared" si="1"/>
        <v>1.4376</v>
      </c>
      <c r="T15" s="53">
        <f t="shared" si="1"/>
        <v>1.4376</v>
      </c>
      <c r="U15" s="53">
        <f t="shared" si="1"/>
        <v>1.6772</v>
      </c>
      <c r="V15" s="53">
        <f t="shared" si="1"/>
        <v>0.71879999999999999</v>
      </c>
      <c r="W15" s="53">
        <f t="shared" si="1"/>
        <v>0.95839999999999992</v>
      </c>
    </row>
    <row r="16" spans="1:23" x14ac:dyDescent="0.35">
      <c r="A16" s="15">
        <v>6</v>
      </c>
      <c r="B16" s="41" t="s">
        <v>59</v>
      </c>
      <c r="C16" s="42">
        <v>45.714285714285715</v>
      </c>
      <c r="D16" s="43"/>
      <c r="E16" s="42">
        <v>52.142857142857146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41" t="s">
        <v>60</v>
      </c>
      <c r="C17" s="42">
        <v>45.714285714285715</v>
      </c>
      <c r="D17" s="43"/>
      <c r="E17" s="42">
        <v>51.428571428571423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41" t="s">
        <v>61</v>
      </c>
      <c r="C18" s="42">
        <v>47.142857142857139</v>
      </c>
      <c r="D18" s="43"/>
      <c r="E18" s="42">
        <v>53.571428571428569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 t="s">
        <v>62</v>
      </c>
      <c r="C19" s="42">
        <v>44.285714285714285</v>
      </c>
      <c r="D19" s="43"/>
      <c r="E19" s="42">
        <v>51.428571428571423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 t="s">
        <v>63</v>
      </c>
      <c r="C20" s="42">
        <v>47.142857142857139</v>
      </c>
      <c r="D20" s="43"/>
      <c r="E20" s="42">
        <v>53.571428571428569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64</v>
      </c>
      <c r="C21" s="42">
        <v>46.428571428571431</v>
      </c>
      <c r="D21" s="43"/>
      <c r="E21" s="42">
        <v>52.142857142857146</v>
      </c>
      <c r="F21" s="57"/>
      <c r="H21" s="61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65</v>
      </c>
      <c r="C22" s="42">
        <v>47.142857142857139</v>
      </c>
      <c r="D22" s="43"/>
      <c r="E22" s="42">
        <v>52.857142857142861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66</v>
      </c>
      <c r="C23" s="42">
        <v>45</v>
      </c>
      <c r="D23" s="43"/>
      <c r="E23" s="42">
        <v>51.428571428571423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B24" s="41"/>
      <c r="C24" s="65"/>
      <c r="D24" s="43"/>
      <c r="E24" s="65"/>
      <c r="F24" s="57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B25" s="41"/>
      <c r="C25" s="65"/>
      <c r="D25" s="66"/>
      <c r="E25" s="65"/>
      <c r="F25" s="67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B26" s="41"/>
      <c r="C26" s="65"/>
      <c r="D26" s="43"/>
      <c r="E26" s="65"/>
      <c r="F26" s="57"/>
      <c r="G26" s="68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9"/>
      <c r="B27" s="69"/>
      <c r="C27" s="69"/>
      <c r="D27" s="69"/>
      <c r="E27" s="69"/>
      <c r="F27" s="69"/>
      <c r="G27" s="69"/>
      <c r="H27"/>
      <c r="I27"/>
      <c r="W27" s="70"/>
    </row>
    <row r="28" spans="1:24" ht="15.5" x14ac:dyDescent="0.35">
      <c r="A28" s="69"/>
      <c r="B28" s="69"/>
      <c r="C28" s="71"/>
      <c r="D28" s="71"/>
      <c r="E28" s="71"/>
      <c r="F28" s="71"/>
      <c r="G28" s="69"/>
      <c r="H28"/>
      <c r="I28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x14ac:dyDescent="0.35">
      <c r="A32" s="69"/>
      <c r="B32" s="69"/>
      <c r="C32" s="69"/>
      <c r="D32" s="69"/>
      <c r="E32" s="69"/>
      <c r="F32" s="69"/>
      <c r="G32" s="69"/>
      <c r="H32"/>
      <c r="I32"/>
    </row>
    <row r="33" spans="1:23" s="70" customFormat="1" ht="15.5" x14ac:dyDescent="0.35">
      <c r="A33" s="69"/>
      <c r="B33" s="69"/>
      <c r="C33" s="69"/>
      <c r="D33" s="69"/>
      <c r="E33" s="69"/>
      <c r="F33" s="69"/>
      <c r="G33" s="69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W34" s="70"/>
    </row>
    <row r="35" spans="1:23" ht="15.5" x14ac:dyDescent="0.35">
      <c r="A35" s="69"/>
      <c r="B35" s="69"/>
      <c r="C35" s="69"/>
      <c r="D35" s="69"/>
      <c r="E35" s="69"/>
      <c r="F35" s="69"/>
      <c r="G35" s="69"/>
      <c r="H35"/>
      <c r="I3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x14ac:dyDescent="0.35">
      <c r="A40" s="69"/>
      <c r="B40" s="69"/>
      <c r="C40" s="69"/>
      <c r="D40" s="69"/>
      <c r="E40" s="69"/>
      <c r="F40" s="69"/>
      <c r="G40" s="69"/>
      <c r="H40"/>
      <c r="I40"/>
    </row>
    <row r="41" spans="1:23" s="70" customFormat="1" ht="15.5" x14ac:dyDescent="0.35">
      <c r="A41" s="69"/>
      <c r="B41" s="69"/>
      <c r="C41" s="69"/>
      <c r="D41" s="69"/>
      <c r="E41" s="69"/>
      <c r="F41" s="69"/>
      <c r="G41" s="69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W42" s="70"/>
    </row>
    <row r="43" spans="1:23" ht="15.5" x14ac:dyDescent="0.35">
      <c r="A43" s="69"/>
      <c r="B43" s="69"/>
      <c r="C43" s="69"/>
      <c r="D43" s="69"/>
      <c r="E43" s="69"/>
      <c r="F43" s="69"/>
      <c r="G43" s="69"/>
      <c r="H43"/>
      <c r="I43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</row>
    <row r="44" spans="1:23" x14ac:dyDescent="0.35">
      <c r="A44" s="69"/>
      <c r="B44" s="69"/>
      <c r="C44" s="69"/>
      <c r="D44" s="69"/>
      <c r="E44" s="69"/>
      <c r="F44" s="69"/>
      <c r="G44" s="69"/>
      <c r="H44"/>
      <c r="I44"/>
    </row>
    <row r="45" spans="1:23" x14ac:dyDescent="0.35">
      <c r="G45" s="69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4" workbookViewId="0">
      <selection sqref="A1:XFD1048576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78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85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80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100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81</v>
      </c>
      <c r="D9" s="23"/>
      <c r="E9" s="23" t="s">
        <v>81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8" t="s">
        <v>46</v>
      </c>
      <c r="U10" s="38" t="s">
        <v>47</v>
      </c>
      <c r="V10" s="38" t="s">
        <v>48</v>
      </c>
      <c r="W10" s="31"/>
    </row>
    <row r="11" spans="1:23" ht="15.5" x14ac:dyDescent="0.35">
      <c r="A11" s="15">
        <v>1</v>
      </c>
      <c r="B11" s="41">
        <v>190705110001</v>
      </c>
      <c r="C11" s="23">
        <v>47</v>
      </c>
      <c r="D11" s="43">
        <f>COUNTIF(C11:C23,"&gt;="&amp;D10)</f>
        <v>13</v>
      </c>
      <c r="E11" s="34">
        <v>49</v>
      </c>
      <c r="F11" s="44">
        <f>COUNTIF(E11:E23,"&gt;="&amp;F10)</f>
        <v>13</v>
      </c>
      <c r="G11" s="45" t="s">
        <v>50</v>
      </c>
      <c r="H11" s="72">
        <v>3</v>
      </c>
      <c r="I11" s="72">
        <v>3</v>
      </c>
      <c r="J11" s="73">
        <v>1</v>
      </c>
      <c r="K11" s="74">
        <v>2</v>
      </c>
      <c r="L11" s="73">
        <v>3</v>
      </c>
      <c r="M11" s="73">
        <v>2</v>
      </c>
      <c r="N11" s="73">
        <v>2</v>
      </c>
      <c r="O11" s="73">
        <v>2</v>
      </c>
      <c r="P11" s="73"/>
      <c r="Q11" s="73">
        <v>2</v>
      </c>
      <c r="R11" s="73">
        <v>1</v>
      </c>
      <c r="S11" s="73">
        <v>1</v>
      </c>
      <c r="T11" s="73">
        <v>3</v>
      </c>
      <c r="U11" s="73">
        <v>3</v>
      </c>
      <c r="V11" s="73">
        <v>3</v>
      </c>
      <c r="W11" s="31"/>
    </row>
    <row r="12" spans="1:23" ht="15.5" x14ac:dyDescent="0.35">
      <c r="A12" s="15">
        <v>2</v>
      </c>
      <c r="B12" s="41">
        <v>190705110002</v>
      </c>
      <c r="C12" s="23">
        <v>47</v>
      </c>
      <c r="D12" s="47">
        <f>(13/13)*100</f>
        <v>100</v>
      </c>
      <c r="E12" s="34">
        <v>49</v>
      </c>
      <c r="F12" s="48">
        <f>(13/13)*100</f>
        <v>100</v>
      </c>
      <c r="G12" s="45" t="s">
        <v>52</v>
      </c>
      <c r="H12" s="51">
        <v>3</v>
      </c>
      <c r="I12" s="51">
        <v>1</v>
      </c>
      <c r="J12" s="75">
        <v>2</v>
      </c>
      <c r="K12" s="73">
        <v>2</v>
      </c>
      <c r="L12" s="75">
        <v>1</v>
      </c>
      <c r="M12" s="75">
        <v>2</v>
      </c>
      <c r="N12" s="75">
        <v>1</v>
      </c>
      <c r="O12" s="75">
        <v>1</v>
      </c>
      <c r="P12" s="75">
        <v>1</v>
      </c>
      <c r="Q12" s="75"/>
      <c r="R12" s="75">
        <v>1</v>
      </c>
      <c r="S12" s="75">
        <v>1</v>
      </c>
      <c r="T12" s="75">
        <v>2</v>
      </c>
      <c r="U12" s="75">
        <v>2</v>
      </c>
      <c r="V12" s="75">
        <v>3</v>
      </c>
      <c r="W12" s="31"/>
    </row>
    <row r="13" spans="1:23" ht="15.5" x14ac:dyDescent="0.35">
      <c r="A13" s="15">
        <v>3</v>
      </c>
      <c r="B13" s="41">
        <v>190705110003</v>
      </c>
      <c r="C13" s="23">
        <v>47</v>
      </c>
      <c r="D13" s="43"/>
      <c r="E13" s="34">
        <v>49</v>
      </c>
      <c r="F13" s="49"/>
      <c r="G13" s="45" t="s">
        <v>54</v>
      </c>
      <c r="H13" s="51">
        <v>3</v>
      </c>
      <c r="I13" s="51">
        <v>2</v>
      </c>
      <c r="J13" s="75">
        <v>2</v>
      </c>
      <c r="K13" s="75">
        <v>1</v>
      </c>
      <c r="L13" s="75">
        <v>2</v>
      </c>
      <c r="M13" s="75">
        <v>1</v>
      </c>
      <c r="N13" s="75">
        <v>1</v>
      </c>
      <c r="O13" s="75"/>
      <c r="P13" s="75"/>
      <c r="Q13" s="75">
        <v>1</v>
      </c>
      <c r="R13" s="75"/>
      <c r="S13" s="75"/>
      <c r="T13" s="75"/>
      <c r="U13" s="75"/>
      <c r="V13" s="75"/>
      <c r="W13" s="31"/>
    </row>
    <row r="14" spans="1:23" x14ac:dyDescent="0.35">
      <c r="A14" s="15">
        <v>4</v>
      </c>
      <c r="B14" s="41">
        <v>190705110004</v>
      </c>
      <c r="C14" s="23">
        <v>45</v>
      </c>
      <c r="D14" s="43"/>
      <c r="E14" s="34">
        <v>50</v>
      </c>
      <c r="F14" s="49"/>
      <c r="G14" s="76" t="s">
        <v>82</v>
      </c>
      <c r="H14" s="75">
        <v>2</v>
      </c>
      <c r="I14" s="77">
        <v>2</v>
      </c>
      <c r="J14" s="77">
        <v>2</v>
      </c>
      <c r="K14" s="77"/>
      <c r="L14" s="77">
        <v>2</v>
      </c>
      <c r="M14" s="77"/>
      <c r="N14" s="77">
        <v>2</v>
      </c>
      <c r="O14" s="77">
        <v>1</v>
      </c>
      <c r="P14" s="77">
        <v>1</v>
      </c>
      <c r="Q14" s="77">
        <v>1</v>
      </c>
      <c r="R14" s="77">
        <v>2</v>
      </c>
      <c r="S14" s="77">
        <v>2</v>
      </c>
      <c r="T14" s="77">
        <v>2</v>
      </c>
      <c r="U14" s="77">
        <v>2</v>
      </c>
      <c r="V14" s="77">
        <v>2</v>
      </c>
      <c r="W14" s="31"/>
    </row>
    <row r="15" spans="1:23" x14ac:dyDescent="0.35">
      <c r="A15" s="15">
        <v>5</v>
      </c>
      <c r="B15" s="41">
        <v>190705110005</v>
      </c>
      <c r="C15" s="23">
        <v>45</v>
      </c>
      <c r="D15" s="43"/>
      <c r="E15" s="34">
        <v>50</v>
      </c>
      <c r="F15" s="49"/>
      <c r="G15" s="76" t="s">
        <v>83</v>
      </c>
      <c r="H15" s="75"/>
      <c r="I15" s="77"/>
      <c r="J15" s="77"/>
      <c r="K15" s="77">
        <v>1</v>
      </c>
      <c r="L15" s="77"/>
      <c r="M15" s="77"/>
      <c r="N15" s="77">
        <v>1</v>
      </c>
      <c r="O15" s="77"/>
      <c r="P15" s="77"/>
      <c r="Q15" s="77"/>
      <c r="R15" s="77"/>
      <c r="S15" s="77">
        <v>1</v>
      </c>
      <c r="T15" s="77"/>
      <c r="U15" s="77"/>
      <c r="V15" s="77"/>
      <c r="W15" s="31"/>
    </row>
    <row r="16" spans="1:23" ht="15.5" x14ac:dyDescent="0.35">
      <c r="A16" s="15">
        <v>6</v>
      </c>
      <c r="B16" s="41">
        <v>190705110006</v>
      </c>
      <c r="C16" s="23">
        <v>49</v>
      </c>
      <c r="D16" s="43"/>
      <c r="E16" s="34">
        <v>50</v>
      </c>
      <c r="F16" s="49"/>
      <c r="G16" s="50" t="s">
        <v>56</v>
      </c>
      <c r="H16" s="51">
        <f>AVERAGE(H11:H15)</f>
        <v>2.75</v>
      </c>
      <c r="I16" s="51">
        <f t="shared" ref="I16:V16" si="0">AVERAGE(I11:I15)</f>
        <v>2</v>
      </c>
      <c r="J16" s="51">
        <f t="shared" si="0"/>
        <v>1.75</v>
      </c>
      <c r="K16" s="51">
        <f t="shared" si="0"/>
        <v>1.5</v>
      </c>
      <c r="L16" s="51">
        <f t="shared" si="0"/>
        <v>2</v>
      </c>
      <c r="M16" s="51">
        <f t="shared" si="0"/>
        <v>1.6666666666666667</v>
      </c>
      <c r="N16" s="51">
        <f t="shared" si="0"/>
        <v>1.4</v>
      </c>
      <c r="O16" s="51">
        <f t="shared" si="0"/>
        <v>1.3333333333333333</v>
      </c>
      <c r="P16" s="51">
        <f t="shared" si="0"/>
        <v>1</v>
      </c>
      <c r="Q16" s="51">
        <f t="shared" si="0"/>
        <v>1.3333333333333333</v>
      </c>
      <c r="R16" s="51">
        <f t="shared" si="0"/>
        <v>1.3333333333333333</v>
      </c>
      <c r="S16" s="51">
        <f t="shared" si="0"/>
        <v>1.25</v>
      </c>
      <c r="T16" s="51">
        <f t="shared" si="0"/>
        <v>2.3333333333333335</v>
      </c>
      <c r="U16" s="51">
        <f t="shared" si="0"/>
        <v>2.3333333333333335</v>
      </c>
      <c r="V16" s="51">
        <f t="shared" si="0"/>
        <v>2.6666666666666665</v>
      </c>
    </row>
    <row r="17" spans="1:24" ht="15.5" x14ac:dyDescent="0.35">
      <c r="A17" s="15">
        <v>7</v>
      </c>
      <c r="B17" s="41">
        <v>190705110007</v>
      </c>
      <c r="C17" s="23">
        <v>45</v>
      </c>
      <c r="D17" s="43"/>
      <c r="E17" s="34">
        <v>46</v>
      </c>
      <c r="F17" s="43"/>
      <c r="G17" s="52" t="s">
        <v>58</v>
      </c>
      <c r="H17" s="53">
        <f>(96.27*H16)/100</f>
        <v>2.6474250000000001</v>
      </c>
      <c r="I17" s="53">
        <f t="shared" ref="I17:V17" si="1">(96.27*I16)/100</f>
        <v>1.9254</v>
      </c>
      <c r="J17" s="53">
        <f t="shared" si="1"/>
        <v>1.684725</v>
      </c>
      <c r="K17" s="53">
        <f t="shared" si="1"/>
        <v>1.4440500000000001</v>
      </c>
      <c r="L17" s="53">
        <f t="shared" si="1"/>
        <v>1.9254</v>
      </c>
      <c r="M17" s="53">
        <f t="shared" si="1"/>
        <v>1.6044999999999998</v>
      </c>
      <c r="N17" s="53">
        <f t="shared" si="1"/>
        <v>1.34778</v>
      </c>
      <c r="O17" s="53">
        <f t="shared" si="1"/>
        <v>1.2835999999999999</v>
      </c>
      <c r="P17" s="53">
        <f t="shared" si="1"/>
        <v>0.9627</v>
      </c>
      <c r="Q17" s="53">
        <f t="shared" si="1"/>
        <v>1.2835999999999999</v>
      </c>
      <c r="R17" s="53">
        <f t="shared" si="1"/>
        <v>1.2835999999999999</v>
      </c>
      <c r="S17" s="53">
        <f t="shared" si="1"/>
        <v>1.2033749999999999</v>
      </c>
      <c r="T17" s="53">
        <f t="shared" si="1"/>
        <v>2.2462999999999997</v>
      </c>
      <c r="U17" s="53">
        <f t="shared" si="1"/>
        <v>2.2462999999999997</v>
      </c>
      <c r="V17" s="53">
        <f t="shared" si="1"/>
        <v>2.5671999999999997</v>
      </c>
    </row>
    <row r="18" spans="1:24" x14ac:dyDescent="0.35">
      <c r="A18" s="15">
        <v>8</v>
      </c>
      <c r="B18" s="41">
        <v>190705110008</v>
      </c>
      <c r="C18" s="23">
        <v>48</v>
      </c>
      <c r="D18" s="43"/>
      <c r="E18" s="34">
        <v>50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>
        <v>190705110009</v>
      </c>
      <c r="C19" s="23">
        <v>47</v>
      </c>
      <c r="D19" s="43"/>
      <c r="E19" s="34">
        <v>50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>
        <v>190705110010</v>
      </c>
      <c r="C20" s="23">
        <v>48</v>
      </c>
      <c r="D20" s="43"/>
      <c r="E20" s="34">
        <v>50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>
        <v>190705110011</v>
      </c>
      <c r="C21" s="23">
        <v>45</v>
      </c>
      <c r="D21" s="43"/>
      <c r="E21" s="34">
        <v>48</v>
      </c>
      <c r="F21" s="57"/>
      <c r="H21" s="61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>
        <v>190705110012</v>
      </c>
      <c r="C22" s="23">
        <v>49</v>
      </c>
      <c r="D22" s="43"/>
      <c r="E22" s="34">
        <v>49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>
        <v>190705110013</v>
      </c>
      <c r="C23" s="23">
        <v>47</v>
      </c>
      <c r="D23" s="43"/>
      <c r="E23" s="34">
        <v>48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H24"/>
      <c r="I2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J3" sqref="J3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73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86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50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78">
        <v>190705110001</v>
      </c>
      <c r="C11" s="23">
        <v>37.857142857142854</v>
      </c>
      <c r="D11" s="43">
        <f>COUNTIF(C11:C23,"&gt;="&amp;D10)</f>
        <v>13</v>
      </c>
      <c r="E11" s="34">
        <v>43.125</v>
      </c>
      <c r="F11" s="44">
        <f>COUNTIF(E11:E23,"&gt;="&amp;F10)</f>
        <v>13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78">
        <v>190705110002</v>
      </c>
      <c r="C12" s="23">
        <v>44.285714285714285</v>
      </c>
      <c r="D12" s="47">
        <f>(16/16)*100</f>
        <v>100</v>
      </c>
      <c r="E12" s="34">
        <v>46.25</v>
      </c>
      <c r="F12" s="48">
        <f>(8/16)*100</f>
        <v>50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78">
        <v>190705110003</v>
      </c>
      <c r="C13" s="23">
        <v>44.285714285714285</v>
      </c>
      <c r="D13" s="43"/>
      <c r="E13" s="34">
        <v>46.25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78">
        <v>190705110004</v>
      </c>
      <c r="C14" s="23">
        <v>41.428571428571431</v>
      </c>
      <c r="D14" s="43"/>
      <c r="E14" s="34">
        <v>44.375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78">
        <v>190705110005</v>
      </c>
      <c r="C15" s="23">
        <v>44.285714285714285</v>
      </c>
      <c r="D15" s="43"/>
      <c r="E15" s="34">
        <v>45.625</v>
      </c>
      <c r="F15" s="49"/>
      <c r="G15" s="52" t="s">
        <v>58</v>
      </c>
      <c r="H15" s="53">
        <f>(75*H14)/100</f>
        <v>1.75</v>
      </c>
      <c r="I15" s="53">
        <f t="shared" ref="I15:W15" si="1">(75*I14)/100</f>
        <v>1.5</v>
      </c>
      <c r="J15" s="53">
        <f t="shared" si="1"/>
        <v>1.125</v>
      </c>
      <c r="K15" s="53">
        <f t="shared" si="1"/>
        <v>1.5</v>
      </c>
      <c r="L15" s="53">
        <f t="shared" si="1"/>
        <v>1.5</v>
      </c>
      <c r="M15" s="53">
        <f t="shared" si="1"/>
        <v>1.5</v>
      </c>
      <c r="N15" s="53">
        <f t="shared" si="1"/>
        <v>1.875</v>
      </c>
      <c r="O15" s="53">
        <f t="shared" si="1"/>
        <v>0.75</v>
      </c>
      <c r="P15" s="53">
        <f t="shared" si="1"/>
        <v>0.75</v>
      </c>
      <c r="Q15" s="53">
        <f t="shared" si="1"/>
        <v>1.25</v>
      </c>
      <c r="R15" s="53">
        <f t="shared" si="1"/>
        <v>0.75</v>
      </c>
      <c r="S15" s="53">
        <f t="shared" si="1"/>
        <v>1.5</v>
      </c>
      <c r="T15" s="53">
        <f t="shared" si="1"/>
        <v>1.5</v>
      </c>
      <c r="U15" s="53">
        <f t="shared" si="1"/>
        <v>1.75</v>
      </c>
      <c r="V15" s="53">
        <f t="shared" si="1"/>
        <v>0.75</v>
      </c>
      <c r="W15" s="53">
        <f t="shared" si="1"/>
        <v>1</v>
      </c>
    </row>
    <row r="16" spans="1:23" x14ac:dyDescent="0.35">
      <c r="A16" s="15">
        <v>6</v>
      </c>
      <c r="B16" s="78">
        <v>190705110006</v>
      </c>
      <c r="C16" s="23">
        <v>41.428571428571431</v>
      </c>
      <c r="D16" s="43"/>
      <c r="E16" s="34">
        <v>45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78">
        <v>190705110007</v>
      </c>
      <c r="C17" s="23">
        <v>40.714285714285715</v>
      </c>
      <c r="D17" s="43"/>
      <c r="E17" s="34">
        <v>44.375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78">
        <v>190705110008</v>
      </c>
      <c r="C18" s="23">
        <v>46.428571428571431</v>
      </c>
      <c r="D18" s="43"/>
      <c r="E18" s="34">
        <v>47.5</v>
      </c>
      <c r="F18" s="43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78">
        <v>190705110009</v>
      </c>
      <c r="C19" s="23">
        <v>41.428571428571431</v>
      </c>
      <c r="D19" s="43"/>
      <c r="E19" s="34">
        <v>45</v>
      </c>
      <c r="F19" s="43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78">
        <v>190705110010</v>
      </c>
      <c r="C20" s="23">
        <v>45.714285714285715</v>
      </c>
      <c r="D20" s="43"/>
      <c r="E20" s="34">
        <v>47.5</v>
      </c>
      <c r="F20" s="43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78">
        <v>190705110011</v>
      </c>
      <c r="C21" s="23">
        <v>42.857142857142854</v>
      </c>
      <c r="D21" s="43"/>
      <c r="E21" s="34">
        <v>45</v>
      </c>
      <c r="F21" s="43"/>
      <c r="H21" s="61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78">
        <v>190705110012</v>
      </c>
      <c r="C22" s="23">
        <v>44.285714285714285</v>
      </c>
      <c r="D22" s="43"/>
      <c r="E22" s="34">
        <v>46.25</v>
      </c>
      <c r="F22" s="43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78">
        <v>190705110013</v>
      </c>
      <c r="C23" s="23">
        <v>40.714285714285715</v>
      </c>
      <c r="D23" s="43"/>
      <c r="E23" s="34">
        <v>45</v>
      </c>
      <c r="F23" s="43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ht="15.5" x14ac:dyDescent="0.35">
      <c r="A24" s="69"/>
      <c r="B24" s="69"/>
      <c r="C24" s="69"/>
      <c r="D24" s="69"/>
      <c r="E24" s="69"/>
      <c r="F24" s="69"/>
      <c r="G24" s="69"/>
      <c r="H24"/>
      <c r="I24"/>
      <c r="W24" s="70"/>
    </row>
    <row r="25" spans="1:24" ht="15.5" x14ac:dyDescent="0.35">
      <c r="A25" s="69"/>
      <c r="B25" s="69"/>
      <c r="C25" s="71"/>
      <c r="D25" s="71"/>
      <c r="E25" s="71"/>
      <c r="F25" s="71"/>
      <c r="G25" s="69"/>
      <c r="H25"/>
      <c r="I25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</row>
    <row r="26" spans="1:24" x14ac:dyDescent="0.35">
      <c r="A26" s="69"/>
      <c r="B26" s="69"/>
      <c r="C26" s="69"/>
      <c r="D26" s="69"/>
      <c r="E26" s="69"/>
      <c r="F26" s="69"/>
      <c r="G26" s="69"/>
      <c r="H26"/>
      <c r="I26"/>
    </row>
    <row r="27" spans="1:24" x14ac:dyDescent="0.35">
      <c r="A27" s="69"/>
      <c r="B27" s="69"/>
      <c r="C27" s="69"/>
      <c r="D27" s="69"/>
      <c r="E27" s="69"/>
      <c r="F27" s="69"/>
      <c r="G27" s="69"/>
      <c r="H27"/>
      <c r="I27"/>
    </row>
    <row r="28" spans="1:24" x14ac:dyDescent="0.35">
      <c r="A28" s="69"/>
      <c r="B28" s="69"/>
      <c r="C28" s="69"/>
      <c r="D28" s="69"/>
      <c r="E28" s="69"/>
      <c r="F28" s="69"/>
      <c r="G28" s="69"/>
      <c r="H28"/>
      <c r="I28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s="70" customFormat="1" ht="15.5" x14ac:dyDescent="0.35">
      <c r="A30" s="69"/>
      <c r="B30" s="69"/>
      <c r="C30" s="69"/>
      <c r="D30" s="69"/>
      <c r="E30" s="69"/>
      <c r="F30" s="69"/>
      <c r="G30" s="69"/>
      <c r="H30"/>
      <c r="I3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4" ht="15.5" x14ac:dyDescent="0.35">
      <c r="A31" s="69"/>
      <c r="B31" s="69"/>
      <c r="C31" s="69"/>
      <c r="D31" s="69"/>
      <c r="E31" s="69"/>
      <c r="F31" s="69"/>
      <c r="G31" s="69"/>
      <c r="H31"/>
      <c r="I31"/>
      <c r="W31" s="70"/>
    </row>
    <row r="32" spans="1:24" ht="15.5" x14ac:dyDescent="0.35">
      <c r="A32" s="69"/>
      <c r="B32" s="69"/>
      <c r="C32" s="69"/>
      <c r="D32" s="69"/>
      <c r="E32" s="69"/>
      <c r="F32" s="69"/>
      <c r="G32" s="69"/>
      <c r="H32"/>
      <c r="I32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</row>
    <row r="33" spans="1:23" x14ac:dyDescent="0.35">
      <c r="A33" s="69"/>
      <c r="B33" s="69"/>
      <c r="C33" s="69"/>
      <c r="D33" s="69"/>
      <c r="E33" s="69"/>
      <c r="F33" s="69"/>
      <c r="G33" s="69"/>
      <c r="H33"/>
      <c r="I33"/>
    </row>
    <row r="34" spans="1:23" x14ac:dyDescent="0.35">
      <c r="A34" s="69"/>
      <c r="B34" s="69"/>
      <c r="C34" s="69"/>
      <c r="D34" s="69"/>
      <c r="E34" s="69"/>
      <c r="F34" s="69"/>
      <c r="G34" s="69"/>
      <c r="H34"/>
      <c r="I34"/>
    </row>
    <row r="35" spans="1:23" x14ac:dyDescent="0.35">
      <c r="A35" s="69"/>
      <c r="B35" s="69"/>
      <c r="C35" s="69"/>
      <c r="D35" s="69"/>
      <c r="E35" s="69"/>
      <c r="F35" s="69"/>
      <c r="G35" s="69"/>
      <c r="H35"/>
      <c r="I35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s="70" customFormat="1" ht="15.5" x14ac:dyDescent="0.35">
      <c r="A38" s="69"/>
      <c r="B38" s="69"/>
      <c r="C38" s="69"/>
      <c r="D38" s="69"/>
      <c r="E38" s="69"/>
      <c r="F38" s="69"/>
      <c r="G38" s="69"/>
      <c r="H38"/>
      <c r="I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5" x14ac:dyDescent="0.35">
      <c r="A39" s="69"/>
      <c r="B39" s="69"/>
      <c r="C39" s="69"/>
      <c r="D39" s="69"/>
      <c r="E39" s="69"/>
      <c r="F39" s="69"/>
      <c r="G39" s="69"/>
      <c r="H39"/>
      <c r="I39"/>
      <c r="W39" s="70"/>
    </row>
    <row r="40" spans="1:23" ht="15.5" x14ac:dyDescent="0.35">
      <c r="A40" s="69"/>
      <c r="B40" s="69"/>
      <c r="C40" s="69"/>
      <c r="D40" s="69"/>
      <c r="E40" s="69"/>
      <c r="F40" s="69"/>
      <c r="G40" s="69"/>
      <c r="H40"/>
      <c r="I4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</row>
    <row r="41" spans="1:23" x14ac:dyDescent="0.35">
      <c r="A41" s="69"/>
      <c r="B41" s="69"/>
      <c r="C41" s="69"/>
      <c r="D41" s="69"/>
      <c r="E41" s="69"/>
      <c r="F41" s="69"/>
      <c r="G41" s="69"/>
      <c r="H41"/>
      <c r="I41"/>
    </row>
    <row r="42" spans="1:23" x14ac:dyDescent="0.35">
      <c r="G42" s="69"/>
      <c r="H42"/>
      <c r="I42"/>
    </row>
    <row r="43" spans="1:23" x14ac:dyDescent="0.35">
      <c r="H43"/>
      <c r="I43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selection activeCell="I7" sqref="I7"/>
    </sheetView>
  </sheetViews>
  <sheetFormatPr defaultColWidth="13.81640625" defaultRowHeight="14.5" x14ac:dyDescent="0.35"/>
  <cols>
    <col min="1" max="7" width="13.81640625" style="15"/>
    <col min="8" max="16384" width="13.8164062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43.5" x14ac:dyDescent="0.35">
      <c r="A3" s="80" t="s">
        <v>73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87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50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43.5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78">
        <v>190705110001</v>
      </c>
      <c r="C11" s="23">
        <v>37.5</v>
      </c>
      <c r="D11" s="43">
        <f>COUNTIF(C11:C25,"&gt;="&amp;D10)</f>
        <v>13</v>
      </c>
      <c r="E11" s="34">
        <v>30.833333333333336</v>
      </c>
      <c r="F11" s="44">
        <f>COUNTIF(E11:E25,"&gt;="&amp;F10)</f>
        <v>13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78">
        <v>190705110002</v>
      </c>
      <c r="C12" s="23">
        <v>45</v>
      </c>
      <c r="D12" s="47">
        <f>(16/16)*100</f>
        <v>100</v>
      </c>
      <c r="E12" s="34">
        <v>47.5</v>
      </c>
      <c r="F12" s="48">
        <f>(8/16)*100</f>
        <v>50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78">
        <v>190705110003</v>
      </c>
      <c r="C13" s="23">
        <v>43.75</v>
      </c>
      <c r="D13" s="43"/>
      <c r="E13" s="34">
        <v>48.333333333333336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78">
        <v>190705110004</v>
      </c>
      <c r="C14" s="23">
        <v>42.5</v>
      </c>
      <c r="D14" s="43"/>
      <c r="E14" s="34">
        <v>48.333333333333336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78">
        <v>190705110005</v>
      </c>
      <c r="C15" s="23">
        <v>45</v>
      </c>
      <c r="D15" s="43"/>
      <c r="E15" s="34">
        <v>48.333333333333336</v>
      </c>
      <c r="F15" s="49"/>
      <c r="G15" s="52" t="s">
        <v>58</v>
      </c>
      <c r="H15" s="53">
        <f>(75*H14)/100</f>
        <v>1.75</v>
      </c>
      <c r="I15" s="53">
        <f t="shared" ref="I15:W15" si="1">(75*I14)/100</f>
        <v>1.5</v>
      </c>
      <c r="J15" s="53">
        <f t="shared" si="1"/>
        <v>1.125</v>
      </c>
      <c r="K15" s="53">
        <f t="shared" si="1"/>
        <v>1.5</v>
      </c>
      <c r="L15" s="53">
        <f t="shared" si="1"/>
        <v>1.5</v>
      </c>
      <c r="M15" s="53">
        <f t="shared" si="1"/>
        <v>1.5</v>
      </c>
      <c r="N15" s="53">
        <f t="shared" si="1"/>
        <v>1.875</v>
      </c>
      <c r="O15" s="53">
        <f t="shared" si="1"/>
        <v>0.75</v>
      </c>
      <c r="P15" s="53">
        <f t="shared" si="1"/>
        <v>0.75</v>
      </c>
      <c r="Q15" s="53">
        <f t="shared" si="1"/>
        <v>1.25</v>
      </c>
      <c r="R15" s="53">
        <f t="shared" si="1"/>
        <v>0.75</v>
      </c>
      <c r="S15" s="53">
        <f t="shared" si="1"/>
        <v>1.5</v>
      </c>
      <c r="T15" s="53">
        <f t="shared" si="1"/>
        <v>1.5</v>
      </c>
      <c r="U15" s="53">
        <f t="shared" si="1"/>
        <v>1.75</v>
      </c>
      <c r="V15" s="53">
        <f t="shared" si="1"/>
        <v>0.75</v>
      </c>
      <c r="W15" s="53">
        <f t="shared" si="1"/>
        <v>1</v>
      </c>
    </row>
    <row r="16" spans="1:23" x14ac:dyDescent="0.35">
      <c r="A16" s="15">
        <v>6</v>
      </c>
      <c r="B16" s="78">
        <v>190705110006</v>
      </c>
      <c r="C16" s="23">
        <v>45</v>
      </c>
      <c r="D16" s="43"/>
      <c r="E16" s="34">
        <v>49.166666666666664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78">
        <v>190705110007</v>
      </c>
      <c r="C17" s="23">
        <v>41.25</v>
      </c>
      <c r="D17" s="43"/>
      <c r="E17" s="34">
        <v>45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78">
        <v>190705110008</v>
      </c>
      <c r="C18" s="23">
        <v>46.25</v>
      </c>
      <c r="D18" s="43"/>
      <c r="E18" s="34">
        <v>50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78">
        <v>190705110009</v>
      </c>
      <c r="C19" s="23">
        <v>41.25</v>
      </c>
      <c r="D19" s="43"/>
      <c r="E19" s="34">
        <v>47.5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78">
        <v>190705110010</v>
      </c>
      <c r="C20" s="23">
        <v>45</v>
      </c>
      <c r="D20" s="43"/>
      <c r="E20" s="34">
        <v>50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78">
        <v>190705110011</v>
      </c>
      <c r="C21" s="23">
        <v>46.25</v>
      </c>
      <c r="D21" s="43"/>
      <c r="E21" s="34">
        <v>48.333333333333336</v>
      </c>
      <c r="F21" s="57"/>
      <c r="H21" s="61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78">
        <v>190705110012</v>
      </c>
      <c r="C22" s="23">
        <v>45</v>
      </c>
      <c r="D22" s="43"/>
      <c r="E22" s="34">
        <v>45.833333333333329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78">
        <v>190705110013</v>
      </c>
      <c r="C23" s="23">
        <v>41.25</v>
      </c>
      <c r="D23" s="43"/>
      <c r="E23" s="34">
        <v>45.833333333333329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B24" s="41"/>
      <c r="C24" s="41"/>
      <c r="D24" s="41"/>
      <c r="E24" s="41"/>
      <c r="F24" s="41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B25" s="41"/>
      <c r="C25" s="41"/>
      <c r="D25" s="41"/>
      <c r="E25" s="41"/>
      <c r="F25" s="41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69"/>
      <c r="B26" s="69"/>
      <c r="C26" s="69"/>
      <c r="D26" s="69"/>
      <c r="E26" s="69"/>
      <c r="F26" s="69"/>
      <c r="G26" s="69"/>
      <c r="H26"/>
      <c r="I26"/>
      <c r="W26" s="70"/>
    </row>
    <row r="27" spans="1:24" ht="15.5" x14ac:dyDescent="0.35">
      <c r="A27" s="69"/>
      <c r="B27" s="69"/>
      <c r="C27" s="71"/>
      <c r="D27" s="71"/>
      <c r="E27" s="71"/>
      <c r="F27" s="71"/>
      <c r="G27" s="69"/>
      <c r="H27"/>
      <c r="I27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</row>
    <row r="28" spans="1:24" x14ac:dyDescent="0.35">
      <c r="A28" s="69"/>
      <c r="B28" s="69"/>
      <c r="C28" s="69"/>
      <c r="D28" s="69"/>
      <c r="E28" s="69"/>
      <c r="F28" s="69"/>
      <c r="G28" s="69"/>
      <c r="H28"/>
      <c r="I28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s="70" customFormat="1" ht="15.5" x14ac:dyDescent="0.35">
      <c r="A32" s="69"/>
      <c r="B32" s="69"/>
      <c r="C32" s="69"/>
      <c r="D32" s="69"/>
      <c r="E32" s="69"/>
      <c r="F32" s="69"/>
      <c r="G32" s="69"/>
      <c r="H32"/>
      <c r="I3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5" x14ac:dyDescent="0.35">
      <c r="A33" s="69"/>
      <c r="B33" s="69"/>
      <c r="C33" s="69"/>
      <c r="D33" s="69"/>
      <c r="E33" s="69"/>
      <c r="F33" s="69"/>
      <c r="G33" s="69"/>
      <c r="H33"/>
      <c r="I33"/>
      <c r="W33" s="70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</row>
    <row r="35" spans="1:23" x14ac:dyDescent="0.35">
      <c r="A35" s="69"/>
      <c r="B35" s="69"/>
      <c r="C35" s="69"/>
      <c r="D35" s="69"/>
      <c r="E35" s="69"/>
      <c r="F35" s="69"/>
      <c r="G35" s="69"/>
      <c r="H35"/>
      <c r="I35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s="70" customFormat="1" ht="15.5" x14ac:dyDescent="0.35">
      <c r="A40" s="69"/>
      <c r="B40" s="69"/>
      <c r="C40" s="69"/>
      <c r="D40" s="69"/>
      <c r="E40" s="69"/>
      <c r="F40" s="69"/>
      <c r="G40" s="69"/>
      <c r="H40"/>
      <c r="I4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5" x14ac:dyDescent="0.35">
      <c r="A41" s="69"/>
      <c r="B41" s="69"/>
      <c r="C41" s="69"/>
      <c r="D41" s="69"/>
      <c r="E41" s="69"/>
      <c r="F41" s="69"/>
      <c r="G41" s="69"/>
      <c r="H41"/>
      <c r="I41"/>
      <c r="W41" s="70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</row>
    <row r="43" spans="1:23" x14ac:dyDescent="0.35">
      <c r="A43" s="69"/>
      <c r="B43" s="69"/>
      <c r="C43" s="69"/>
      <c r="D43" s="69"/>
      <c r="E43" s="69"/>
      <c r="F43" s="69"/>
      <c r="G43" s="69"/>
      <c r="H43"/>
      <c r="I43"/>
    </row>
    <row r="44" spans="1:23" x14ac:dyDescent="0.35">
      <c r="G44" s="69"/>
      <c r="H44"/>
      <c r="I44"/>
    </row>
    <row r="45" spans="1:23" x14ac:dyDescent="0.35">
      <c r="H45"/>
      <c r="I45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D1" workbookViewId="0">
      <selection activeCell="M7" sqref="M7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88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89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50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78">
        <v>190705110001</v>
      </c>
      <c r="C11" s="23">
        <v>35</v>
      </c>
      <c r="D11" s="43">
        <f>COUNTIF(C11:C25,"&gt;="&amp;D10)</f>
        <v>13</v>
      </c>
      <c r="E11" s="34">
        <v>29.166666666666668</v>
      </c>
      <c r="F11" s="44">
        <f>COUNTIF(E11:E25,"&gt;="&amp;F10)</f>
        <v>11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78">
        <v>190705110002</v>
      </c>
      <c r="C12" s="23">
        <v>41.25</v>
      </c>
      <c r="D12" s="47">
        <f>(16/16)*100</f>
        <v>100</v>
      </c>
      <c r="E12" s="34">
        <v>43.333333333333336</v>
      </c>
      <c r="F12" s="48">
        <f>(8/16)*100</f>
        <v>50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78">
        <v>190705110003</v>
      </c>
      <c r="C13" s="23">
        <v>45</v>
      </c>
      <c r="D13" s="43"/>
      <c r="E13" s="34">
        <v>36.666666666666664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78">
        <v>190705110004</v>
      </c>
      <c r="C14" s="23">
        <v>36.25</v>
      </c>
      <c r="D14" s="43"/>
      <c r="E14" s="34">
        <v>29.166666666666668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78">
        <v>190705110005</v>
      </c>
      <c r="C15" s="23">
        <v>41.25</v>
      </c>
      <c r="D15" s="43"/>
      <c r="E15" s="34">
        <v>20</v>
      </c>
      <c r="F15" s="49"/>
      <c r="G15" s="52" t="s">
        <v>58</v>
      </c>
      <c r="H15" s="53">
        <f>(75*H14)/100</f>
        <v>1.75</v>
      </c>
      <c r="I15" s="53">
        <f t="shared" ref="I15:W15" si="1">(75*I14)/100</f>
        <v>1.5</v>
      </c>
      <c r="J15" s="53">
        <f t="shared" si="1"/>
        <v>1.125</v>
      </c>
      <c r="K15" s="53">
        <f t="shared" si="1"/>
        <v>1.5</v>
      </c>
      <c r="L15" s="53">
        <f t="shared" si="1"/>
        <v>1.5</v>
      </c>
      <c r="M15" s="53">
        <f t="shared" si="1"/>
        <v>1.5</v>
      </c>
      <c r="N15" s="53">
        <f t="shared" si="1"/>
        <v>1.875</v>
      </c>
      <c r="O15" s="53">
        <f t="shared" si="1"/>
        <v>0.75</v>
      </c>
      <c r="P15" s="53">
        <f t="shared" si="1"/>
        <v>0.75</v>
      </c>
      <c r="Q15" s="53">
        <f t="shared" si="1"/>
        <v>1.25</v>
      </c>
      <c r="R15" s="53">
        <f t="shared" si="1"/>
        <v>0.75</v>
      </c>
      <c r="S15" s="53">
        <f t="shared" si="1"/>
        <v>1.5</v>
      </c>
      <c r="T15" s="53">
        <f t="shared" si="1"/>
        <v>1.5</v>
      </c>
      <c r="U15" s="53">
        <f t="shared" si="1"/>
        <v>1.75</v>
      </c>
      <c r="V15" s="53">
        <f t="shared" si="1"/>
        <v>0.75</v>
      </c>
      <c r="W15" s="53">
        <f t="shared" si="1"/>
        <v>1</v>
      </c>
    </row>
    <row r="16" spans="1:23" x14ac:dyDescent="0.35">
      <c r="A16" s="15">
        <v>6</v>
      </c>
      <c r="B16" s="78">
        <v>190705110006</v>
      </c>
      <c r="C16" s="23">
        <v>37.5</v>
      </c>
      <c r="D16" s="43"/>
      <c r="E16" s="34">
        <v>30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78">
        <v>190705110007</v>
      </c>
      <c r="C17" s="23">
        <v>33.75</v>
      </c>
      <c r="D17" s="43"/>
      <c r="E17" s="34">
        <v>12.5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78">
        <v>190705110008</v>
      </c>
      <c r="C18" s="23">
        <v>43.75</v>
      </c>
      <c r="D18" s="43"/>
      <c r="E18" s="34">
        <v>44.166666666666664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78">
        <v>190705110009</v>
      </c>
      <c r="C19" s="23">
        <v>40</v>
      </c>
      <c r="D19" s="43"/>
      <c r="E19" s="34">
        <v>35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78">
        <v>190705110010</v>
      </c>
      <c r="C20" s="23">
        <v>46.25</v>
      </c>
      <c r="D20" s="43"/>
      <c r="E20" s="34">
        <v>43.333333333333336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78">
        <v>190705110011</v>
      </c>
      <c r="C21" s="23">
        <v>46.25</v>
      </c>
      <c r="D21" s="43"/>
      <c r="E21" s="34">
        <v>34.166666666666664</v>
      </c>
      <c r="F21" s="57"/>
      <c r="H21" s="61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78">
        <v>190705110012</v>
      </c>
      <c r="C22" s="23">
        <v>46.25</v>
      </c>
      <c r="D22" s="43"/>
      <c r="E22" s="34">
        <v>31.666666666666664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78">
        <v>190705110013</v>
      </c>
      <c r="C23" s="23">
        <v>31.25</v>
      </c>
      <c r="D23" s="43"/>
      <c r="E23" s="34">
        <v>29.166666666666668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B24" s="41"/>
      <c r="C24" s="41"/>
      <c r="D24" s="41"/>
      <c r="E24" s="41"/>
      <c r="F24" s="41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B25" s="41"/>
      <c r="C25" s="41"/>
      <c r="D25" s="41"/>
      <c r="E25" s="41"/>
      <c r="F25" s="41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69"/>
      <c r="B26" s="69"/>
      <c r="C26" s="69"/>
      <c r="D26" s="69"/>
      <c r="E26" s="69"/>
      <c r="F26" s="69"/>
      <c r="G26" s="69"/>
      <c r="H26"/>
      <c r="I26"/>
      <c r="W26" s="70"/>
    </row>
    <row r="27" spans="1:24" ht="15.5" x14ac:dyDescent="0.35">
      <c r="A27" s="69"/>
      <c r="B27" s="69"/>
      <c r="C27" s="71"/>
      <c r="D27" s="71"/>
      <c r="E27" s="71"/>
      <c r="F27" s="71"/>
      <c r="G27" s="69"/>
      <c r="H27"/>
      <c r="I27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</row>
    <row r="28" spans="1:24" x14ac:dyDescent="0.35">
      <c r="A28" s="69"/>
      <c r="B28" s="69"/>
      <c r="C28" s="69"/>
      <c r="D28" s="69"/>
      <c r="E28" s="69"/>
      <c r="F28" s="69"/>
      <c r="G28" s="69"/>
      <c r="H28"/>
      <c r="I28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s="70" customFormat="1" ht="15.5" x14ac:dyDescent="0.35">
      <c r="A32" s="69"/>
      <c r="B32" s="69"/>
      <c r="C32" s="69"/>
      <c r="D32" s="69"/>
      <c r="E32" s="69"/>
      <c r="F32" s="69"/>
      <c r="G32" s="69"/>
      <c r="H32"/>
      <c r="I3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5" x14ac:dyDescent="0.35">
      <c r="A33" s="69"/>
      <c r="B33" s="69"/>
      <c r="C33" s="69"/>
      <c r="D33" s="69"/>
      <c r="E33" s="69"/>
      <c r="F33" s="69"/>
      <c r="G33" s="69"/>
      <c r="H33"/>
      <c r="I33"/>
      <c r="W33" s="70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</row>
    <row r="35" spans="1:23" x14ac:dyDescent="0.35">
      <c r="A35" s="69"/>
      <c r="B35" s="69"/>
      <c r="C35" s="69"/>
      <c r="D35" s="69"/>
      <c r="E35" s="69"/>
      <c r="F35" s="69"/>
      <c r="G35" s="69"/>
      <c r="H35"/>
      <c r="I35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s="70" customFormat="1" ht="15.5" x14ac:dyDescent="0.35">
      <c r="A40" s="69"/>
      <c r="B40" s="69"/>
      <c r="C40" s="69"/>
      <c r="D40" s="69"/>
      <c r="E40" s="69"/>
      <c r="F40" s="69"/>
      <c r="G40" s="69"/>
      <c r="H40"/>
      <c r="I4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5" x14ac:dyDescent="0.35">
      <c r="A41" s="69"/>
      <c r="B41" s="69"/>
      <c r="C41" s="69"/>
      <c r="D41" s="69"/>
      <c r="E41" s="69"/>
      <c r="F41" s="69"/>
      <c r="G41" s="69"/>
      <c r="H41"/>
      <c r="I41"/>
      <c r="W41" s="70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</row>
    <row r="43" spans="1:23" x14ac:dyDescent="0.35">
      <c r="A43" s="69"/>
      <c r="B43" s="69"/>
      <c r="C43" s="69"/>
      <c r="D43" s="69"/>
      <c r="E43" s="69"/>
      <c r="F43" s="69"/>
      <c r="G43" s="69"/>
      <c r="H43"/>
      <c r="I43"/>
    </row>
    <row r="44" spans="1:23" x14ac:dyDescent="0.35">
      <c r="G44" s="69"/>
      <c r="H44"/>
      <c r="I44"/>
    </row>
    <row r="45" spans="1:23" x14ac:dyDescent="0.35">
      <c r="H45"/>
      <c r="I45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workbookViewId="0">
      <selection activeCell="H18" sqref="H18"/>
    </sheetView>
  </sheetViews>
  <sheetFormatPr defaultColWidth="15.81640625" defaultRowHeight="14.5" x14ac:dyDescent="0.35"/>
  <cols>
    <col min="1" max="1" width="8.1796875" style="15" customWidth="1"/>
    <col min="2" max="7" width="15.81640625" style="15"/>
    <col min="8" max="16384" width="15.8164062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43.5" x14ac:dyDescent="0.35">
      <c r="A3" s="80" t="s">
        <v>90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91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80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100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43.5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81</v>
      </c>
      <c r="D9" s="23"/>
      <c r="E9" s="23" t="s">
        <v>81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8" t="s">
        <v>46</v>
      </c>
      <c r="U10" s="38" t="s">
        <v>47</v>
      </c>
      <c r="V10" s="38" t="s">
        <v>48</v>
      </c>
      <c r="W10" s="31"/>
    </row>
    <row r="11" spans="1:23" ht="15.5" x14ac:dyDescent="0.35">
      <c r="A11" s="15">
        <v>1</v>
      </c>
      <c r="B11" s="41">
        <v>190705110001</v>
      </c>
      <c r="C11" s="23">
        <v>38.75</v>
      </c>
      <c r="D11" s="43">
        <f>COUNTIF(C11:C23,"&gt;="&amp;D10)</f>
        <v>13</v>
      </c>
      <c r="E11" s="34">
        <v>39.166666666666664</v>
      </c>
      <c r="F11" s="44">
        <f>COUNTIF(E11:E23,"&gt;="&amp;F10)</f>
        <v>13</v>
      </c>
      <c r="G11" s="45" t="s">
        <v>50</v>
      </c>
      <c r="H11" s="72">
        <v>3</v>
      </c>
      <c r="I11" s="72">
        <v>3</v>
      </c>
      <c r="J11" s="73">
        <v>1</v>
      </c>
      <c r="K11" s="74">
        <v>2</v>
      </c>
      <c r="L11" s="73">
        <v>3</v>
      </c>
      <c r="M11" s="73">
        <v>2</v>
      </c>
      <c r="N11" s="73">
        <v>2</v>
      </c>
      <c r="O11" s="73">
        <v>2</v>
      </c>
      <c r="P11" s="73"/>
      <c r="Q11" s="73">
        <v>2</v>
      </c>
      <c r="R11" s="73">
        <v>1</v>
      </c>
      <c r="S11" s="73">
        <v>1</v>
      </c>
      <c r="T11" s="73">
        <v>3</v>
      </c>
      <c r="U11" s="73">
        <v>3</v>
      </c>
      <c r="V11" s="73">
        <v>3</v>
      </c>
      <c r="W11" s="31"/>
    </row>
    <row r="12" spans="1:23" ht="15.5" x14ac:dyDescent="0.35">
      <c r="A12" s="15">
        <v>2</v>
      </c>
      <c r="B12" s="41">
        <v>190705110002</v>
      </c>
      <c r="C12" s="23">
        <v>43.75</v>
      </c>
      <c r="D12" s="47">
        <f>(13/13)*100</f>
        <v>100</v>
      </c>
      <c r="E12" s="34">
        <v>46.666666666666664</v>
      </c>
      <c r="F12" s="48">
        <f>(13/13)*100</f>
        <v>100</v>
      </c>
      <c r="G12" s="45" t="s">
        <v>52</v>
      </c>
      <c r="H12" s="51">
        <v>3</v>
      </c>
      <c r="I12" s="51">
        <v>1</v>
      </c>
      <c r="J12" s="75">
        <v>2</v>
      </c>
      <c r="K12" s="73">
        <v>2</v>
      </c>
      <c r="L12" s="75">
        <v>1</v>
      </c>
      <c r="M12" s="75">
        <v>2</v>
      </c>
      <c r="N12" s="75">
        <v>1</v>
      </c>
      <c r="O12" s="75">
        <v>1</v>
      </c>
      <c r="P12" s="75">
        <v>1</v>
      </c>
      <c r="Q12" s="75"/>
      <c r="R12" s="75">
        <v>1</v>
      </c>
      <c r="S12" s="75">
        <v>1</v>
      </c>
      <c r="T12" s="75">
        <v>2</v>
      </c>
      <c r="U12" s="75">
        <v>2</v>
      </c>
      <c r="V12" s="75">
        <v>3</v>
      </c>
      <c r="W12" s="31"/>
    </row>
    <row r="13" spans="1:23" ht="15.5" x14ac:dyDescent="0.35">
      <c r="A13" s="15">
        <v>3</v>
      </c>
      <c r="B13" s="41">
        <v>190705110003</v>
      </c>
      <c r="C13" s="23">
        <v>43.75</v>
      </c>
      <c r="D13" s="43"/>
      <c r="E13" s="34">
        <v>49.166666666666664</v>
      </c>
      <c r="F13" s="49"/>
      <c r="G13" s="45" t="s">
        <v>54</v>
      </c>
      <c r="H13" s="51">
        <v>3</v>
      </c>
      <c r="I13" s="51">
        <v>2</v>
      </c>
      <c r="J13" s="75">
        <v>2</v>
      </c>
      <c r="K13" s="75">
        <v>1</v>
      </c>
      <c r="L13" s="75">
        <v>2</v>
      </c>
      <c r="M13" s="75">
        <v>1</v>
      </c>
      <c r="N13" s="75">
        <v>1</v>
      </c>
      <c r="O13" s="75"/>
      <c r="P13" s="75"/>
      <c r="Q13" s="75">
        <v>1</v>
      </c>
      <c r="R13" s="75"/>
      <c r="S13" s="75"/>
      <c r="T13" s="75"/>
      <c r="U13" s="75"/>
      <c r="V13" s="75"/>
      <c r="W13" s="31"/>
    </row>
    <row r="14" spans="1:23" x14ac:dyDescent="0.35">
      <c r="A14" s="15">
        <v>4</v>
      </c>
      <c r="B14" s="41">
        <v>190705110004</v>
      </c>
      <c r="C14" s="23">
        <v>42.5</v>
      </c>
      <c r="D14" s="43"/>
      <c r="E14" s="34">
        <v>40</v>
      </c>
      <c r="F14" s="49"/>
      <c r="G14" s="76" t="s">
        <v>82</v>
      </c>
      <c r="H14" s="75">
        <v>2</v>
      </c>
      <c r="I14" s="77">
        <v>2</v>
      </c>
      <c r="J14" s="77">
        <v>2</v>
      </c>
      <c r="K14" s="77"/>
      <c r="L14" s="77">
        <v>2</v>
      </c>
      <c r="M14" s="77"/>
      <c r="N14" s="77">
        <v>2</v>
      </c>
      <c r="O14" s="77">
        <v>1</v>
      </c>
      <c r="P14" s="77">
        <v>1</v>
      </c>
      <c r="Q14" s="77">
        <v>1</v>
      </c>
      <c r="R14" s="77">
        <v>2</v>
      </c>
      <c r="S14" s="77">
        <v>2</v>
      </c>
      <c r="T14" s="77">
        <v>2</v>
      </c>
      <c r="U14" s="77">
        <v>2</v>
      </c>
      <c r="V14" s="77">
        <v>2</v>
      </c>
      <c r="W14" s="31"/>
    </row>
    <row r="15" spans="1:23" x14ac:dyDescent="0.35">
      <c r="A15" s="15">
        <v>5</v>
      </c>
      <c r="B15" s="41">
        <v>190705110005</v>
      </c>
      <c r="C15" s="23">
        <v>42.5</v>
      </c>
      <c r="D15" s="43"/>
      <c r="E15" s="34">
        <v>35</v>
      </c>
      <c r="F15" s="49"/>
      <c r="G15" s="76" t="s">
        <v>83</v>
      </c>
      <c r="H15" s="75"/>
      <c r="I15" s="77"/>
      <c r="J15" s="77"/>
      <c r="K15" s="77">
        <v>1</v>
      </c>
      <c r="L15" s="77"/>
      <c r="M15" s="77"/>
      <c r="N15" s="77">
        <v>1</v>
      </c>
      <c r="O15" s="77"/>
      <c r="P15" s="77"/>
      <c r="Q15" s="77"/>
      <c r="R15" s="77"/>
      <c r="S15" s="77">
        <v>1</v>
      </c>
      <c r="T15" s="77"/>
      <c r="U15" s="77"/>
      <c r="V15" s="77"/>
      <c r="W15" s="31"/>
    </row>
    <row r="16" spans="1:23" ht="15.5" x14ac:dyDescent="0.35">
      <c r="A16" s="15">
        <v>6</v>
      </c>
      <c r="B16" s="41">
        <v>190705110006</v>
      </c>
      <c r="C16" s="23">
        <v>45</v>
      </c>
      <c r="D16" s="43"/>
      <c r="E16" s="34">
        <v>45.833333333333329</v>
      </c>
      <c r="F16" s="49"/>
      <c r="G16" s="50" t="s">
        <v>56</v>
      </c>
      <c r="H16" s="51">
        <f>AVERAGE(H11:H15)</f>
        <v>2.75</v>
      </c>
      <c r="I16" s="51">
        <f t="shared" ref="I16:V16" si="0">AVERAGE(I11:I15)</f>
        <v>2</v>
      </c>
      <c r="J16" s="51">
        <f t="shared" si="0"/>
        <v>1.75</v>
      </c>
      <c r="K16" s="51">
        <f t="shared" si="0"/>
        <v>1.5</v>
      </c>
      <c r="L16" s="51">
        <f t="shared" si="0"/>
        <v>2</v>
      </c>
      <c r="M16" s="51">
        <f t="shared" si="0"/>
        <v>1.6666666666666667</v>
      </c>
      <c r="N16" s="51">
        <f t="shared" si="0"/>
        <v>1.4</v>
      </c>
      <c r="O16" s="51">
        <f t="shared" si="0"/>
        <v>1.3333333333333333</v>
      </c>
      <c r="P16" s="51">
        <f t="shared" si="0"/>
        <v>1</v>
      </c>
      <c r="Q16" s="51">
        <f t="shared" si="0"/>
        <v>1.3333333333333333</v>
      </c>
      <c r="R16" s="51">
        <f t="shared" si="0"/>
        <v>1.3333333333333333</v>
      </c>
      <c r="S16" s="51">
        <f t="shared" si="0"/>
        <v>1.25</v>
      </c>
      <c r="T16" s="51">
        <f t="shared" si="0"/>
        <v>2.3333333333333335</v>
      </c>
      <c r="U16" s="51">
        <f t="shared" si="0"/>
        <v>2.3333333333333335</v>
      </c>
      <c r="V16" s="51">
        <f t="shared" si="0"/>
        <v>2.6666666666666665</v>
      </c>
    </row>
    <row r="17" spans="1:24" ht="15.5" x14ac:dyDescent="0.35">
      <c r="A17" s="15">
        <v>7</v>
      </c>
      <c r="B17" s="41">
        <v>190705110007</v>
      </c>
      <c r="C17" s="23">
        <v>40</v>
      </c>
      <c r="D17" s="43"/>
      <c r="E17" s="34">
        <v>40</v>
      </c>
      <c r="F17" s="43"/>
      <c r="G17" s="52" t="s">
        <v>58</v>
      </c>
      <c r="H17" s="53">
        <f>(96.27*H16)/100</f>
        <v>2.6474250000000001</v>
      </c>
      <c r="I17" s="53">
        <f t="shared" ref="I17:V17" si="1">(96.27*I16)/100</f>
        <v>1.9254</v>
      </c>
      <c r="J17" s="53">
        <f t="shared" si="1"/>
        <v>1.684725</v>
      </c>
      <c r="K17" s="53">
        <f t="shared" si="1"/>
        <v>1.4440500000000001</v>
      </c>
      <c r="L17" s="53">
        <f t="shared" si="1"/>
        <v>1.9254</v>
      </c>
      <c r="M17" s="53">
        <f t="shared" si="1"/>
        <v>1.6044999999999998</v>
      </c>
      <c r="N17" s="53">
        <f t="shared" si="1"/>
        <v>1.34778</v>
      </c>
      <c r="O17" s="53">
        <f t="shared" si="1"/>
        <v>1.2835999999999999</v>
      </c>
      <c r="P17" s="53">
        <f t="shared" si="1"/>
        <v>0.9627</v>
      </c>
      <c r="Q17" s="53">
        <f t="shared" si="1"/>
        <v>1.2835999999999999</v>
      </c>
      <c r="R17" s="53">
        <f t="shared" si="1"/>
        <v>1.2835999999999999</v>
      </c>
      <c r="S17" s="53">
        <f t="shared" si="1"/>
        <v>1.2033749999999999</v>
      </c>
      <c r="T17" s="53">
        <f t="shared" si="1"/>
        <v>2.2462999999999997</v>
      </c>
      <c r="U17" s="53">
        <f t="shared" si="1"/>
        <v>2.2462999999999997</v>
      </c>
      <c r="V17" s="53">
        <f t="shared" si="1"/>
        <v>2.5671999999999997</v>
      </c>
    </row>
    <row r="18" spans="1:24" x14ac:dyDescent="0.35">
      <c r="A18" s="15">
        <v>8</v>
      </c>
      <c r="B18" s="41">
        <v>190705110008</v>
      </c>
      <c r="C18" s="23">
        <v>47.5</v>
      </c>
      <c r="D18" s="43"/>
      <c r="E18" s="34">
        <v>50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>
        <v>190705110009</v>
      </c>
      <c r="C19" s="23">
        <v>38.75</v>
      </c>
      <c r="D19" s="43"/>
      <c r="E19" s="34">
        <v>47.5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>
        <v>190705110010</v>
      </c>
      <c r="C20" s="23">
        <v>45</v>
      </c>
      <c r="D20" s="43"/>
      <c r="E20" s="34">
        <v>46.666666666666664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>
        <v>190705110011</v>
      </c>
      <c r="C21" s="23">
        <v>41.25</v>
      </c>
      <c r="D21" s="43"/>
      <c r="E21" s="34">
        <v>41.666666666666671</v>
      </c>
      <c r="F21" s="57"/>
      <c r="H21" s="61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>
        <v>190705110012</v>
      </c>
      <c r="C22" s="23">
        <v>45</v>
      </c>
      <c r="D22" s="43"/>
      <c r="E22" s="34">
        <v>46.666666666666664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>
        <v>190705110013</v>
      </c>
      <c r="C23" s="23">
        <v>37.5</v>
      </c>
      <c r="D23" s="43"/>
      <c r="E23" s="34">
        <v>41.666666666666671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H24"/>
      <c r="I2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opLeftCell="A4" workbookViewId="0">
      <selection activeCell="L23" sqref="L23"/>
    </sheetView>
  </sheetViews>
  <sheetFormatPr defaultColWidth="9.1796875" defaultRowHeight="14.5" x14ac:dyDescent="0.35"/>
  <cols>
    <col min="1" max="1" width="9.1796875" style="15"/>
    <col min="2" max="2" width="15.1796875" style="15" customWidth="1"/>
    <col min="3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3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92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43.75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71.875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41" t="s">
        <v>49</v>
      </c>
      <c r="C11" s="42">
        <v>40.714285714285715</v>
      </c>
      <c r="D11" s="43">
        <f>COUNTIF(C11:C26,"&gt;="&amp;D10)</f>
        <v>13</v>
      </c>
      <c r="E11" s="42">
        <v>45.714285714285715</v>
      </c>
      <c r="F11" s="44">
        <f>COUNTIF(E11:E26,"&gt;="&amp;F10)</f>
        <v>13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41" t="s">
        <v>51</v>
      </c>
      <c r="C12" s="42">
        <v>46.428571428571431</v>
      </c>
      <c r="D12" s="47">
        <f>(16/16)*100</f>
        <v>100</v>
      </c>
      <c r="E12" s="42">
        <v>52.142857142857146</v>
      </c>
      <c r="F12" s="48">
        <f>(7/16)*100</f>
        <v>43.75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41" t="s">
        <v>53</v>
      </c>
      <c r="C13" s="42">
        <v>46.428571428571431</v>
      </c>
      <c r="D13" s="43"/>
      <c r="E13" s="42">
        <v>52.142857142857146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41" t="s">
        <v>55</v>
      </c>
      <c r="C14" s="42">
        <v>44.285714285714285</v>
      </c>
      <c r="D14" s="43"/>
      <c r="E14" s="42">
        <v>51.428571428571423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41" t="s">
        <v>57</v>
      </c>
      <c r="C15" s="42">
        <v>45.714285714285715</v>
      </c>
      <c r="D15" s="43"/>
      <c r="E15" s="42">
        <v>51.428571428571423</v>
      </c>
      <c r="F15" s="49"/>
      <c r="G15" s="52" t="s">
        <v>58</v>
      </c>
      <c r="H15" s="53">
        <f>(71.88*H14)/100</f>
        <v>1.6772</v>
      </c>
      <c r="I15" s="53">
        <f t="shared" ref="I15:W15" si="1">(71.88*I14)/100</f>
        <v>1.4376</v>
      </c>
      <c r="J15" s="53">
        <f t="shared" si="1"/>
        <v>1.0781999999999998</v>
      </c>
      <c r="K15" s="53">
        <f t="shared" si="1"/>
        <v>1.4376</v>
      </c>
      <c r="L15" s="53">
        <f t="shared" si="1"/>
        <v>1.4376</v>
      </c>
      <c r="M15" s="53">
        <f t="shared" si="1"/>
        <v>1.4376</v>
      </c>
      <c r="N15" s="53">
        <f t="shared" si="1"/>
        <v>1.7969999999999999</v>
      </c>
      <c r="O15" s="53">
        <f t="shared" si="1"/>
        <v>0.71879999999999999</v>
      </c>
      <c r="P15" s="53">
        <f t="shared" si="1"/>
        <v>0.71879999999999999</v>
      </c>
      <c r="Q15" s="53">
        <f t="shared" si="1"/>
        <v>1.198</v>
      </c>
      <c r="R15" s="53">
        <f t="shared" si="1"/>
        <v>0.71879999999999999</v>
      </c>
      <c r="S15" s="53">
        <f t="shared" si="1"/>
        <v>1.4376</v>
      </c>
      <c r="T15" s="53">
        <f t="shared" si="1"/>
        <v>1.4376</v>
      </c>
      <c r="U15" s="53">
        <f t="shared" si="1"/>
        <v>1.6772</v>
      </c>
      <c r="V15" s="53">
        <f t="shared" si="1"/>
        <v>0.71879999999999999</v>
      </c>
      <c r="W15" s="53">
        <f t="shared" si="1"/>
        <v>0.95839999999999992</v>
      </c>
    </row>
    <row r="16" spans="1:23" x14ac:dyDescent="0.35">
      <c r="A16" s="15">
        <v>6</v>
      </c>
      <c r="B16" s="41" t="s">
        <v>59</v>
      </c>
      <c r="C16" s="42">
        <v>45.714285714285715</v>
      </c>
      <c r="D16" s="43"/>
      <c r="E16" s="42">
        <v>52.142857142857146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41" t="s">
        <v>60</v>
      </c>
      <c r="C17" s="42">
        <v>45.714285714285715</v>
      </c>
      <c r="D17" s="43"/>
      <c r="E17" s="42">
        <v>51.428571428571423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41" t="s">
        <v>61</v>
      </c>
      <c r="C18" s="42">
        <v>47.142857142857139</v>
      </c>
      <c r="D18" s="43"/>
      <c r="E18" s="42">
        <v>53.571428571428569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 t="s">
        <v>62</v>
      </c>
      <c r="C19" s="42">
        <v>44.285714285714285</v>
      </c>
      <c r="D19" s="43"/>
      <c r="E19" s="42">
        <v>51.428571428571423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 t="s">
        <v>63</v>
      </c>
      <c r="C20" s="42">
        <v>47.142857142857139</v>
      </c>
      <c r="D20" s="43"/>
      <c r="E20" s="42">
        <v>53.571428571428569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64</v>
      </c>
      <c r="C21" s="42">
        <v>46.428571428571431</v>
      </c>
      <c r="D21" s="43"/>
      <c r="E21" s="42">
        <v>52.142857142857146</v>
      </c>
      <c r="F21" s="57"/>
      <c r="H21" s="61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65</v>
      </c>
      <c r="C22" s="42">
        <v>47.142857142857139</v>
      </c>
      <c r="D22" s="43"/>
      <c r="E22" s="42">
        <v>52.857142857142861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66</v>
      </c>
      <c r="C23" s="42">
        <v>45</v>
      </c>
      <c r="D23" s="43"/>
      <c r="E23" s="42">
        <v>51.428571428571423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B24" s="41"/>
      <c r="C24" s="65"/>
      <c r="D24" s="43"/>
      <c r="E24" s="65"/>
      <c r="F24" s="57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B25" s="41"/>
      <c r="C25" s="65"/>
      <c r="D25" s="66"/>
      <c r="E25" s="65"/>
      <c r="F25" s="67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B26" s="41"/>
      <c r="C26" s="65"/>
      <c r="D26" s="43"/>
      <c r="E26" s="65"/>
      <c r="F26" s="57"/>
      <c r="G26" s="68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9"/>
      <c r="B27" s="69"/>
      <c r="C27" s="69"/>
      <c r="D27" s="69"/>
      <c r="E27" s="69"/>
      <c r="F27" s="69"/>
      <c r="G27" s="69"/>
      <c r="H27"/>
      <c r="I27"/>
      <c r="W27" s="70"/>
    </row>
    <row r="28" spans="1:24" ht="15.5" x14ac:dyDescent="0.35">
      <c r="A28" s="69"/>
      <c r="B28" s="69"/>
      <c r="C28" s="71"/>
      <c r="D28" s="71"/>
      <c r="E28" s="71"/>
      <c r="F28" s="71"/>
      <c r="G28" s="69"/>
      <c r="H28"/>
      <c r="I28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x14ac:dyDescent="0.35">
      <c r="A32" s="69"/>
      <c r="B32" s="69"/>
      <c r="C32" s="69"/>
      <c r="D32" s="69"/>
      <c r="E32" s="69"/>
      <c r="F32" s="69"/>
      <c r="G32" s="69"/>
      <c r="H32"/>
      <c r="I32"/>
    </row>
    <row r="33" spans="1:23" s="70" customFormat="1" ht="15.5" x14ac:dyDescent="0.35">
      <c r="A33" s="69"/>
      <c r="B33" s="69"/>
      <c r="C33" s="69"/>
      <c r="D33" s="69"/>
      <c r="E33" s="69"/>
      <c r="F33" s="69"/>
      <c r="G33" s="69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W34" s="70"/>
    </row>
    <row r="35" spans="1:23" ht="15.5" x14ac:dyDescent="0.35">
      <c r="A35" s="69"/>
      <c r="B35" s="69"/>
      <c r="C35" s="69"/>
      <c r="D35" s="69"/>
      <c r="E35" s="69"/>
      <c r="F35" s="69"/>
      <c r="G35" s="69"/>
      <c r="H35"/>
      <c r="I3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x14ac:dyDescent="0.35">
      <c r="A40" s="69"/>
      <c r="B40" s="69"/>
      <c r="C40" s="69"/>
      <c r="D40" s="69"/>
      <c r="E40" s="69"/>
      <c r="F40" s="69"/>
      <c r="G40" s="69"/>
      <c r="H40"/>
      <c r="I40"/>
    </row>
    <row r="41" spans="1:23" s="70" customFormat="1" ht="15.5" x14ac:dyDescent="0.35">
      <c r="A41" s="69"/>
      <c r="B41" s="69"/>
      <c r="C41" s="69"/>
      <c r="D41" s="69"/>
      <c r="E41" s="69"/>
      <c r="F41" s="69"/>
      <c r="G41" s="69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W42" s="70"/>
    </row>
    <row r="43" spans="1:23" ht="15.5" x14ac:dyDescent="0.35">
      <c r="A43" s="69"/>
      <c r="B43" s="69"/>
      <c r="C43" s="69"/>
      <c r="D43" s="69"/>
      <c r="E43" s="69"/>
      <c r="F43" s="69"/>
      <c r="G43" s="69"/>
      <c r="H43"/>
      <c r="I43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</row>
    <row r="44" spans="1:23" x14ac:dyDescent="0.35">
      <c r="A44" s="69"/>
      <c r="B44" s="69"/>
      <c r="C44" s="69"/>
      <c r="D44" s="69"/>
      <c r="E44" s="69"/>
      <c r="F44" s="69"/>
      <c r="G44" s="69"/>
      <c r="H44"/>
      <c r="I44"/>
    </row>
    <row r="45" spans="1:23" x14ac:dyDescent="0.35">
      <c r="G45" s="69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selection sqref="A1:XFD1048576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67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68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50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41" t="s">
        <v>49</v>
      </c>
      <c r="C11" s="42">
        <v>40</v>
      </c>
      <c r="D11" s="43">
        <f>COUNTIF(C11:C25,"&gt;="&amp;D10)</f>
        <v>15</v>
      </c>
      <c r="E11" s="42">
        <v>22.5</v>
      </c>
      <c r="F11" s="44">
        <f>COUNTIF(E11:E25,"&gt;="&amp;F10)</f>
        <v>12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41" t="s">
        <v>51</v>
      </c>
      <c r="C12" s="42">
        <v>46.25</v>
      </c>
      <c r="D12" s="47">
        <f>(16/16)*100</f>
        <v>100</v>
      </c>
      <c r="E12" s="42">
        <v>32.5</v>
      </c>
      <c r="F12" s="48">
        <f>(8/16)*100</f>
        <v>50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41" t="s">
        <v>53</v>
      </c>
      <c r="C13" s="42">
        <v>48.75</v>
      </c>
      <c r="D13" s="43"/>
      <c r="E13" s="42">
        <v>40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41" t="s">
        <v>55</v>
      </c>
      <c r="C14" s="42">
        <v>36.25</v>
      </c>
      <c r="D14" s="43"/>
      <c r="E14" s="42">
        <v>29.166666666666668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41" t="s">
        <v>57</v>
      </c>
      <c r="C15" s="42">
        <v>46.25</v>
      </c>
      <c r="D15" s="43"/>
      <c r="E15" s="42">
        <v>31.666666666666664</v>
      </c>
      <c r="F15" s="49"/>
      <c r="G15" s="52" t="s">
        <v>58</v>
      </c>
      <c r="H15" s="53">
        <f>(75*H14)/100</f>
        <v>1.75</v>
      </c>
      <c r="I15" s="53">
        <f t="shared" ref="I15:W15" si="1">(75*I14)/100</f>
        <v>1.5</v>
      </c>
      <c r="J15" s="53">
        <f t="shared" si="1"/>
        <v>1.125</v>
      </c>
      <c r="K15" s="53">
        <f t="shared" si="1"/>
        <v>1.5</v>
      </c>
      <c r="L15" s="53">
        <f t="shared" si="1"/>
        <v>1.5</v>
      </c>
      <c r="M15" s="53">
        <f t="shared" si="1"/>
        <v>1.5</v>
      </c>
      <c r="N15" s="53">
        <f t="shared" si="1"/>
        <v>1.875</v>
      </c>
      <c r="O15" s="53">
        <f t="shared" si="1"/>
        <v>0.75</v>
      </c>
      <c r="P15" s="53">
        <f t="shared" si="1"/>
        <v>0.75</v>
      </c>
      <c r="Q15" s="53">
        <f t="shared" si="1"/>
        <v>1.25</v>
      </c>
      <c r="R15" s="53">
        <f t="shared" si="1"/>
        <v>0.75</v>
      </c>
      <c r="S15" s="53">
        <f t="shared" si="1"/>
        <v>1.5</v>
      </c>
      <c r="T15" s="53">
        <f t="shared" si="1"/>
        <v>1.5</v>
      </c>
      <c r="U15" s="53">
        <f t="shared" si="1"/>
        <v>1.75</v>
      </c>
      <c r="V15" s="53">
        <f t="shared" si="1"/>
        <v>0.75</v>
      </c>
      <c r="W15" s="53">
        <f t="shared" si="1"/>
        <v>1</v>
      </c>
    </row>
    <row r="16" spans="1:23" x14ac:dyDescent="0.35">
      <c r="A16" s="15">
        <v>6</v>
      </c>
      <c r="B16" s="41" t="s">
        <v>59</v>
      </c>
      <c r="C16" s="42">
        <v>46.25</v>
      </c>
      <c r="D16" s="43"/>
      <c r="E16" s="42">
        <v>34.166666666666664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41" t="s">
        <v>60</v>
      </c>
      <c r="C17" s="42">
        <v>36.25</v>
      </c>
      <c r="D17" s="43"/>
      <c r="E17" s="42">
        <v>24.166666666666668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41" t="s">
        <v>61</v>
      </c>
      <c r="C18" s="42">
        <v>48.75</v>
      </c>
      <c r="D18" s="43"/>
      <c r="E18" s="42">
        <v>41.666666666666671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 t="s">
        <v>62</v>
      </c>
      <c r="C19" s="42">
        <v>38.75</v>
      </c>
      <c r="D19" s="43"/>
      <c r="E19" s="42">
        <v>28.333333333333332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 t="s">
        <v>63</v>
      </c>
      <c r="C20" s="42">
        <v>48.75</v>
      </c>
      <c r="D20" s="43"/>
      <c r="E20" s="42">
        <v>35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64</v>
      </c>
      <c r="C21" s="42">
        <v>46.25</v>
      </c>
      <c r="D21" s="43"/>
      <c r="E21" s="42">
        <v>28.333333333333332</v>
      </c>
      <c r="F21" s="57"/>
      <c r="H21" s="60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65</v>
      </c>
      <c r="C22" s="42">
        <v>47.5</v>
      </c>
      <c r="D22" s="43"/>
      <c r="E22" s="42">
        <v>30.833333333333336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66</v>
      </c>
      <c r="C23" s="42">
        <v>45</v>
      </c>
      <c r="D23" s="43"/>
      <c r="E23" s="42">
        <v>32.5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 t="s">
        <v>69</v>
      </c>
      <c r="C24" s="65">
        <v>50</v>
      </c>
      <c r="D24" s="43"/>
      <c r="E24" s="65">
        <v>35</v>
      </c>
      <c r="F24" s="57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 t="s">
        <v>70</v>
      </c>
      <c r="C25" s="65">
        <v>45</v>
      </c>
      <c r="D25" s="66"/>
      <c r="E25" s="65">
        <v>20</v>
      </c>
      <c r="F25" s="67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69"/>
      <c r="B26" s="69"/>
      <c r="C26" s="69"/>
      <c r="D26" s="69"/>
      <c r="E26" s="69"/>
      <c r="F26" s="69"/>
      <c r="G26" s="69"/>
      <c r="H26"/>
      <c r="I26"/>
      <c r="W26" s="70"/>
    </row>
    <row r="27" spans="1:24" ht="15.5" x14ac:dyDescent="0.35">
      <c r="A27" s="69"/>
      <c r="B27" s="69"/>
      <c r="C27" s="71"/>
      <c r="D27" s="71"/>
      <c r="E27" s="71"/>
      <c r="F27" s="71"/>
      <c r="G27" s="69"/>
      <c r="H27"/>
      <c r="I27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</row>
    <row r="28" spans="1:24" x14ac:dyDescent="0.35">
      <c r="A28" s="69"/>
      <c r="B28" s="69"/>
      <c r="C28" s="69"/>
      <c r="D28" s="69"/>
      <c r="E28" s="69"/>
      <c r="F28" s="69"/>
      <c r="G28" s="69"/>
      <c r="H28"/>
      <c r="I28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s="70" customFormat="1" ht="15.5" x14ac:dyDescent="0.35">
      <c r="A32" s="69"/>
      <c r="B32" s="69"/>
      <c r="C32" s="69"/>
      <c r="D32" s="69"/>
      <c r="E32" s="69"/>
      <c r="F32" s="69"/>
      <c r="G32" s="69"/>
      <c r="H32"/>
      <c r="I3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5" x14ac:dyDescent="0.35">
      <c r="A33" s="69"/>
      <c r="B33" s="69"/>
      <c r="C33" s="69"/>
      <c r="D33" s="69"/>
      <c r="E33" s="69"/>
      <c r="F33" s="69"/>
      <c r="G33" s="69"/>
      <c r="H33"/>
      <c r="I33"/>
      <c r="W33" s="70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</row>
    <row r="35" spans="1:23" x14ac:dyDescent="0.35">
      <c r="A35" s="69"/>
      <c r="B35" s="69"/>
      <c r="C35" s="69"/>
      <c r="D35" s="69"/>
      <c r="E35" s="69"/>
      <c r="F35" s="69"/>
      <c r="G35" s="69"/>
      <c r="H35"/>
      <c r="I35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s="70" customFormat="1" ht="15.5" x14ac:dyDescent="0.35">
      <c r="A40" s="69"/>
      <c r="B40" s="69"/>
      <c r="C40" s="69"/>
      <c r="D40" s="69"/>
      <c r="E40" s="69"/>
      <c r="F40" s="69"/>
      <c r="G40" s="69"/>
      <c r="H40"/>
      <c r="I4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5" x14ac:dyDescent="0.35">
      <c r="A41" s="69"/>
      <c r="B41" s="69"/>
      <c r="C41" s="69"/>
      <c r="D41" s="69"/>
      <c r="E41" s="69"/>
      <c r="F41" s="69"/>
      <c r="G41" s="69"/>
      <c r="H41"/>
      <c r="I41"/>
      <c r="W41" s="70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</row>
    <row r="43" spans="1:23" x14ac:dyDescent="0.35">
      <c r="A43" s="69"/>
      <c r="B43" s="69"/>
      <c r="C43" s="69"/>
      <c r="D43" s="69"/>
      <c r="E43" s="69"/>
      <c r="F43" s="69"/>
      <c r="G43" s="69"/>
      <c r="H43"/>
      <c r="I43"/>
    </row>
    <row r="44" spans="1:23" x14ac:dyDescent="0.35">
      <c r="G44" s="69"/>
      <c r="H44"/>
      <c r="I44"/>
    </row>
    <row r="45" spans="1:23" x14ac:dyDescent="0.35">
      <c r="H45"/>
      <c r="I45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selection activeCell="J3" sqref="J3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3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71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43.75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71.875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41" t="s">
        <v>49</v>
      </c>
      <c r="C11" s="42">
        <v>41.25</v>
      </c>
      <c r="D11" s="43">
        <f>COUNTIF(C11:C26,"&gt;="&amp;D10)</f>
        <v>13</v>
      </c>
      <c r="E11" s="42">
        <v>30.833333333333336</v>
      </c>
      <c r="F11" s="44">
        <f>COUNTIF(E11:E26,"&gt;="&amp;F10)</f>
        <v>11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41" t="s">
        <v>51</v>
      </c>
      <c r="C12" s="42">
        <v>45</v>
      </c>
      <c r="D12" s="47">
        <f>(16/16)*100</f>
        <v>100</v>
      </c>
      <c r="E12" s="42">
        <v>44.166666666666664</v>
      </c>
      <c r="F12" s="48">
        <f>(7/16)*100</f>
        <v>43.75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41" t="s">
        <v>53</v>
      </c>
      <c r="C13" s="42">
        <v>46.25</v>
      </c>
      <c r="D13" s="43"/>
      <c r="E13" s="42">
        <v>45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41" t="s">
        <v>55</v>
      </c>
      <c r="C14" s="42">
        <v>42.5</v>
      </c>
      <c r="D14" s="43"/>
      <c r="E14" s="42">
        <v>35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41" t="s">
        <v>57</v>
      </c>
      <c r="C15" s="42">
        <v>43.75</v>
      </c>
      <c r="D15" s="43"/>
      <c r="E15" s="42">
        <v>31.666666666666664</v>
      </c>
      <c r="F15" s="49"/>
      <c r="G15" s="52" t="s">
        <v>58</v>
      </c>
      <c r="H15" s="53">
        <f>(71.88*H14)/100</f>
        <v>1.6772</v>
      </c>
      <c r="I15" s="53">
        <f t="shared" ref="I15:W15" si="1">(71.88*I14)/100</f>
        <v>1.4376</v>
      </c>
      <c r="J15" s="53">
        <f t="shared" si="1"/>
        <v>1.0781999999999998</v>
      </c>
      <c r="K15" s="53">
        <f t="shared" si="1"/>
        <v>1.4376</v>
      </c>
      <c r="L15" s="53">
        <f t="shared" si="1"/>
        <v>1.4376</v>
      </c>
      <c r="M15" s="53">
        <f t="shared" si="1"/>
        <v>1.4376</v>
      </c>
      <c r="N15" s="53">
        <f t="shared" si="1"/>
        <v>1.7969999999999999</v>
      </c>
      <c r="O15" s="53">
        <f t="shared" si="1"/>
        <v>0.71879999999999999</v>
      </c>
      <c r="P15" s="53">
        <f t="shared" si="1"/>
        <v>0.71879999999999999</v>
      </c>
      <c r="Q15" s="53">
        <f t="shared" si="1"/>
        <v>1.198</v>
      </c>
      <c r="R15" s="53">
        <f t="shared" si="1"/>
        <v>0.71879999999999999</v>
      </c>
      <c r="S15" s="53">
        <f t="shared" si="1"/>
        <v>1.4376</v>
      </c>
      <c r="T15" s="53">
        <f t="shared" si="1"/>
        <v>1.4376</v>
      </c>
      <c r="U15" s="53">
        <f t="shared" si="1"/>
        <v>1.6772</v>
      </c>
      <c r="V15" s="53">
        <f t="shared" si="1"/>
        <v>0.71879999999999999</v>
      </c>
      <c r="W15" s="53">
        <f t="shared" si="1"/>
        <v>0.95839999999999992</v>
      </c>
    </row>
    <row r="16" spans="1:23" x14ac:dyDescent="0.35">
      <c r="A16" s="15">
        <v>6</v>
      </c>
      <c r="B16" s="41" t="s">
        <v>59</v>
      </c>
      <c r="C16" s="42">
        <v>43.75</v>
      </c>
      <c r="D16" s="43"/>
      <c r="E16" s="42">
        <v>37.5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41" t="s">
        <v>60</v>
      </c>
      <c r="C17" s="42">
        <v>40</v>
      </c>
      <c r="D17" s="43"/>
      <c r="E17" s="42">
        <v>25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41" t="s">
        <v>61</v>
      </c>
      <c r="C18" s="42">
        <v>46.25</v>
      </c>
      <c r="D18" s="43"/>
      <c r="E18" s="42">
        <v>46.666666666666664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 t="s">
        <v>62</v>
      </c>
      <c r="C19" s="42">
        <v>40</v>
      </c>
      <c r="D19" s="43"/>
      <c r="E19" s="42">
        <v>37.5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 t="s">
        <v>63</v>
      </c>
      <c r="C20" s="42">
        <v>46.25</v>
      </c>
      <c r="D20" s="43"/>
      <c r="E20" s="42">
        <v>39.166666666666664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64</v>
      </c>
      <c r="C21" s="42">
        <v>45</v>
      </c>
      <c r="D21" s="43"/>
      <c r="E21" s="42">
        <v>25</v>
      </c>
      <c r="F21" s="57"/>
      <c r="H21" s="60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65</v>
      </c>
      <c r="C22" s="42">
        <v>46.25</v>
      </c>
      <c r="D22" s="43"/>
      <c r="E22" s="42">
        <v>37.5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66</v>
      </c>
      <c r="C23" s="42">
        <v>41.25</v>
      </c>
      <c r="D23" s="43"/>
      <c r="E23" s="42">
        <v>31.666666666666664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B24" s="41"/>
      <c r="C24" s="65"/>
      <c r="D24" s="43"/>
      <c r="E24" s="65"/>
      <c r="F24" s="57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B25" s="41"/>
      <c r="C25" s="65"/>
      <c r="D25" s="66"/>
      <c r="E25" s="65"/>
      <c r="F25" s="67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B26" s="41"/>
      <c r="C26" s="65"/>
      <c r="D26" s="43"/>
      <c r="E26" s="65"/>
      <c r="F26" s="57"/>
      <c r="G26" s="68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9"/>
      <c r="B27" s="69"/>
      <c r="C27" s="69"/>
      <c r="D27" s="69"/>
      <c r="E27" s="69"/>
      <c r="F27" s="69"/>
      <c r="G27" s="69"/>
      <c r="H27"/>
      <c r="I27"/>
      <c r="W27" s="70"/>
    </row>
    <row r="28" spans="1:24" ht="15.5" x14ac:dyDescent="0.35">
      <c r="A28" s="69"/>
      <c r="B28" s="69"/>
      <c r="C28" s="71"/>
      <c r="D28" s="71"/>
      <c r="E28" s="71"/>
      <c r="F28" s="71"/>
      <c r="G28" s="69"/>
      <c r="H28"/>
      <c r="I28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x14ac:dyDescent="0.35">
      <c r="A32" s="69"/>
      <c r="B32" s="69"/>
      <c r="C32" s="69"/>
      <c r="D32" s="69"/>
      <c r="E32" s="69"/>
      <c r="F32" s="69"/>
      <c r="G32" s="69"/>
      <c r="H32"/>
      <c r="I32"/>
    </row>
    <row r="33" spans="1:23" s="70" customFormat="1" ht="15.5" x14ac:dyDescent="0.35">
      <c r="A33" s="69"/>
      <c r="B33" s="69"/>
      <c r="C33" s="69"/>
      <c r="D33" s="69"/>
      <c r="E33" s="69"/>
      <c r="F33" s="69"/>
      <c r="G33" s="69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W34" s="70"/>
    </row>
    <row r="35" spans="1:23" ht="15.5" x14ac:dyDescent="0.35">
      <c r="A35" s="69"/>
      <c r="B35" s="69"/>
      <c r="C35" s="69"/>
      <c r="D35" s="69"/>
      <c r="E35" s="69"/>
      <c r="F35" s="69"/>
      <c r="G35" s="69"/>
      <c r="H35"/>
      <c r="I3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x14ac:dyDescent="0.35">
      <c r="A40" s="69"/>
      <c r="B40" s="69"/>
      <c r="C40" s="69"/>
      <c r="D40" s="69"/>
      <c r="E40" s="69"/>
      <c r="F40" s="69"/>
      <c r="G40" s="69"/>
      <c r="H40"/>
      <c r="I40"/>
    </row>
    <row r="41" spans="1:23" s="70" customFormat="1" ht="15.5" x14ac:dyDescent="0.35">
      <c r="A41" s="69"/>
      <c r="B41" s="69"/>
      <c r="C41" s="69"/>
      <c r="D41" s="69"/>
      <c r="E41" s="69"/>
      <c r="F41" s="69"/>
      <c r="G41" s="69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W42" s="70"/>
    </row>
    <row r="43" spans="1:23" ht="15.5" x14ac:dyDescent="0.35">
      <c r="A43" s="69"/>
      <c r="B43" s="69"/>
      <c r="C43" s="69"/>
      <c r="D43" s="69"/>
      <c r="E43" s="69"/>
      <c r="F43" s="69"/>
      <c r="G43" s="69"/>
      <c r="H43"/>
      <c r="I43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</row>
    <row r="44" spans="1:23" x14ac:dyDescent="0.35">
      <c r="A44" s="69"/>
      <c r="B44" s="69"/>
      <c r="C44" s="69"/>
      <c r="D44" s="69"/>
      <c r="E44" s="69"/>
      <c r="F44" s="69"/>
      <c r="G44" s="69"/>
      <c r="H44"/>
      <c r="I44"/>
    </row>
    <row r="45" spans="1:23" x14ac:dyDescent="0.35">
      <c r="G45" s="69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selection sqref="A1:XFD1048576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3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72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43.75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71.875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41" t="s">
        <v>49</v>
      </c>
      <c r="C11" s="42">
        <v>46.25</v>
      </c>
      <c r="D11" s="43">
        <f>COUNTIF(C11:C26,"&gt;="&amp;D10)</f>
        <v>13</v>
      </c>
      <c r="E11" s="42">
        <v>48.333333333333336</v>
      </c>
      <c r="F11" s="44">
        <f>COUNTIF(E11:E26,"&gt;="&amp;F10)</f>
        <v>13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41" t="s">
        <v>51</v>
      </c>
      <c r="C12" s="42">
        <v>46.25</v>
      </c>
      <c r="D12" s="47">
        <f>(16/16)*100</f>
        <v>100</v>
      </c>
      <c r="E12" s="42">
        <v>48.333333333333336</v>
      </c>
      <c r="F12" s="48">
        <f>(7/16)*100</f>
        <v>43.75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41" t="s">
        <v>53</v>
      </c>
      <c r="C13" s="42">
        <v>46.25</v>
      </c>
      <c r="D13" s="43"/>
      <c r="E13" s="42">
        <v>48.333333333333336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41" t="s">
        <v>55</v>
      </c>
      <c r="C14" s="42">
        <v>45</v>
      </c>
      <c r="D14" s="43"/>
      <c r="E14" s="42">
        <v>50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41" t="s">
        <v>57</v>
      </c>
      <c r="C15" s="42">
        <v>45</v>
      </c>
      <c r="D15" s="43"/>
      <c r="E15" s="42">
        <v>49.166666666666664</v>
      </c>
      <c r="F15" s="49"/>
      <c r="G15" s="52" t="s">
        <v>58</v>
      </c>
      <c r="H15" s="53">
        <f>(71.88*H14)/100</f>
        <v>1.6772</v>
      </c>
      <c r="I15" s="53">
        <f t="shared" ref="I15:W15" si="1">(71.88*I14)/100</f>
        <v>1.4376</v>
      </c>
      <c r="J15" s="53">
        <f t="shared" si="1"/>
        <v>1.0781999999999998</v>
      </c>
      <c r="K15" s="53">
        <f t="shared" si="1"/>
        <v>1.4376</v>
      </c>
      <c r="L15" s="53">
        <f t="shared" si="1"/>
        <v>1.4376</v>
      </c>
      <c r="M15" s="53">
        <f t="shared" si="1"/>
        <v>1.4376</v>
      </c>
      <c r="N15" s="53">
        <f t="shared" si="1"/>
        <v>1.7969999999999999</v>
      </c>
      <c r="O15" s="53">
        <f t="shared" si="1"/>
        <v>0.71879999999999999</v>
      </c>
      <c r="P15" s="53">
        <f t="shared" si="1"/>
        <v>0.71879999999999999</v>
      </c>
      <c r="Q15" s="53">
        <f t="shared" si="1"/>
        <v>1.198</v>
      </c>
      <c r="R15" s="53">
        <f t="shared" si="1"/>
        <v>0.71879999999999999</v>
      </c>
      <c r="S15" s="53">
        <f t="shared" si="1"/>
        <v>1.4376</v>
      </c>
      <c r="T15" s="53">
        <f t="shared" si="1"/>
        <v>1.4376</v>
      </c>
      <c r="U15" s="53">
        <f t="shared" si="1"/>
        <v>1.6772</v>
      </c>
      <c r="V15" s="53">
        <f t="shared" si="1"/>
        <v>0.71879999999999999</v>
      </c>
      <c r="W15" s="53">
        <f t="shared" si="1"/>
        <v>0.95839999999999992</v>
      </c>
    </row>
    <row r="16" spans="1:23" x14ac:dyDescent="0.35">
      <c r="A16" s="15">
        <v>6</v>
      </c>
      <c r="B16" s="41" t="s">
        <v>59</v>
      </c>
      <c r="C16" s="42">
        <v>48.75</v>
      </c>
      <c r="D16" s="43"/>
      <c r="E16" s="42">
        <v>50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41" t="s">
        <v>60</v>
      </c>
      <c r="C17" s="42">
        <v>45</v>
      </c>
      <c r="D17" s="43"/>
      <c r="E17" s="42">
        <v>45.833333333333329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41" t="s">
        <v>61</v>
      </c>
      <c r="C18" s="42">
        <v>47.5</v>
      </c>
      <c r="D18" s="43"/>
      <c r="E18" s="42">
        <v>50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 t="s">
        <v>62</v>
      </c>
      <c r="C19" s="42">
        <v>46.25</v>
      </c>
      <c r="D19" s="43"/>
      <c r="E19" s="42">
        <v>49.166666666666664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 t="s">
        <v>63</v>
      </c>
      <c r="C20" s="42">
        <v>47.5</v>
      </c>
      <c r="D20" s="43"/>
      <c r="E20" s="42">
        <v>50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64</v>
      </c>
      <c r="C21" s="42">
        <v>45</v>
      </c>
      <c r="D21" s="43"/>
      <c r="E21" s="42">
        <v>47.5</v>
      </c>
      <c r="F21" s="57"/>
      <c r="H21" s="60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65</v>
      </c>
      <c r="C22" s="42">
        <v>48.75</v>
      </c>
      <c r="D22" s="43"/>
      <c r="E22" s="42">
        <v>48.333333333333336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66</v>
      </c>
      <c r="C23" s="42">
        <v>46.25</v>
      </c>
      <c r="D23" s="43"/>
      <c r="E23" s="42">
        <v>47.5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B24" s="41"/>
      <c r="C24" s="65"/>
      <c r="D24" s="43"/>
      <c r="E24" s="65"/>
      <c r="F24" s="57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B25" s="41"/>
      <c r="C25" s="65"/>
      <c r="D25" s="66"/>
      <c r="E25" s="65"/>
      <c r="F25" s="67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B26" s="41"/>
      <c r="C26" s="65"/>
      <c r="D26" s="43"/>
      <c r="E26" s="65"/>
      <c r="F26" s="57"/>
      <c r="G26" s="68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9"/>
      <c r="B27" s="69"/>
      <c r="C27" s="69"/>
      <c r="D27" s="69"/>
      <c r="E27" s="69"/>
      <c r="F27" s="69"/>
      <c r="G27" s="69"/>
      <c r="H27"/>
      <c r="I27"/>
      <c r="W27" s="70"/>
    </row>
    <row r="28" spans="1:24" ht="15.5" x14ac:dyDescent="0.35">
      <c r="A28" s="69"/>
      <c r="B28" s="69"/>
      <c r="C28" s="71"/>
      <c r="D28" s="71"/>
      <c r="E28" s="71"/>
      <c r="F28" s="71"/>
      <c r="G28" s="69"/>
      <c r="H28"/>
      <c r="I28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x14ac:dyDescent="0.35">
      <c r="A32" s="69"/>
      <c r="B32" s="69"/>
      <c r="C32" s="69"/>
      <c r="D32" s="69"/>
      <c r="E32" s="69"/>
      <c r="F32" s="69"/>
      <c r="G32" s="69"/>
      <c r="H32"/>
      <c r="I32"/>
    </row>
    <row r="33" spans="1:23" s="70" customFormat="1" ht="15.5" x14ac:dyDescent="0.35">
      <c r="A33" s="69"/>
      <c r="B33" s="69"/>
      <c r="C33" s="69"/>
      <c r="D33" s="69"/>
      <c r="E33" s="69"/>
      <c r="F33" s="69"/>
      <c r="G33" s="69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W34" s="70"/>
    </row>
    <row r="35" spans="1:23" ht="15.5" x14ac:dyDescent="0.35">
      <c r="A35" s="69"/>
      <c r="B35" s="69"/>
      <c r="C35" s="69"/>
      <c r="D35" s="69"/>
      <c r="E35" s="69"/>
      <c r="F35" s="69"/>
      <c r="G35" s="69"/>
      <c r="H35"/>
      <c r="I3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x14ac:dyDescent="0.35">
      <c r="A40" s="69"/>
      <c r="B40" s="69"/>
      <c r="C40" s="69"/>
      <c r="D40" s="69"/>
      <c r="E40" s="69"/>
      <c r="F40" s="69"/>
      <c r="G40" s="69"/>
      <c r="H40"/>
      <c r="I40"/>
    </row>
    <row r="41" spans="1:23" s="70" customFormat="1" ht="15.5" x14ac:dyDescent="0.35">
      <c r="A41" s="69"/>
      <c r="B41" s="69"/>
      <c r="C41" s="69"/>
      <c r="D41" s="69"/>
      <c r="E41" s="69"/>
      <c r="F41" s="69"/>
      <c r="G41" s="69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W42" s="70"/>
    </row>
    <row r="43" spans="1:23" ht="15.5" x14ac:dyDescent="0.35">
      <c r="A43" s="69"/>
      <c r="B43" s="69"/>
      <c r="C43" s="69"/>
      <c r="D43" s="69"/>
      <c r="E43" s="69"/>
      <c r="F43" s="69"/>
      <c r="G43" s="69"/>
      <c r="H43"/>
      <c r="I43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</row>
    <row r="44" spans="1:23" x14ac:dyDescent="0.35">
      <c r="A44" s="69"/>
      <c r="B44" s="69"/>
      <c r="C44" s="69"/>
      <c r="D44" s="69"/>
      <c r="E44" s="69"/>
      <c r="F44" s="69"/>
      <c r="G44" s="69"/>
      <c r="H44"/>
      <c r="I44"/>
    </row>
    <row r="45" spans="1:23" x14ac:dyDescent="0.35">
      <c r="G45" s="69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selection sqref="A1:XFD1048576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73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74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43.75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71.875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41">
        <v>190705110001</v>
      </c>
      <c r="C11" s="43">
        <v>35.384615384615387</v>
      </c>
      <c r="D11" s="43">
        <f>COUNTIF(C11:C26,"&gt;="&amp;D10)</f>
        <v>13</v>
      </c>
      <c r="E11" s="43">
        <v>34.705882352941174</v>
      </c>
      <c r="F11" s="44">
        <f>COUNTIF(E11:E26,"&gt;="&amp;F10)</f>
        <v>13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41">
        <v>190705110002</v>
      </c>
      <c r="C12" s="43">
        <v>41.53846153846154</v>
      </c>
      <c r="D12" s="47">
        <f>(16/16)*100</f>
        <v>100</v>
      </c>
      <c r="E12" s="43">
        <v>45.294117647058826</v>
      </c>
      <c r="F12" s="48">
        <f>(7/16)*100</f>
        <v>43.75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41">
        <v>190705110003</v>
      </c>
      <c r="C13" s="43">
        <v>41.53846153846154</v>
      </c>
      <c r="D13" s="43"/>
      <c r="E13" s="43">
        <v>47.647058823529406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41">
        <v>190705110004</v>
      </c>
      <c r="C14" s="43">
        <v>37.692307692307693</v>
      </c>
      <c r="D14" s="43"/>
      <c r="E14" s="43">
        <v>44.117647058823529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41">
        <v>190705110005</v>
      </c>
      <c r="C15" s="43">
        <v>39.230769230769234</v>
      </c>
      <c r="D15" s="43"/>
      <c r="E15" s="43">
        <v>45.294117647058826</v>
      </c>
      <c r="F15" s="49"/>
      <c r="G15" s="52" t="s">
        <v>58</v>
      </c>
      <c r="H15" s="53">
        <f>(71.88*H14)/100</f>
        <v>1.6772</v>
      </c>
      <c r="I15" s="53">
        <f t="shared" ref="I15:W15" si="1">(71.88*I14)/100</f>
        <v>1.4376</v>
      </c>
      <c r="J15" s="53">
        <f t="shared" si="1"/>
        <v>1.0781999999999998</v>
      </c>
      <c r="K15" s="53">
        <f t="shared" si="1"/>
        <v>1.4376</v>
      </c>
      <c r="L15" s="53">
        <f t="shared" si="1"/>
        <v>1.4376</v>
      </c>
      <c r="M15" s="53">
        <f t="shared" si="1"/>
        <v>1.4376</v>
      </c>
      <c r="N15" s="53">
        <f t="shared" si="1"/>
        <v>1.7969999999999999</v>
      </c>
      <c r="O15" s="53">
        <f t="shared" si="1"/>
        <v>0.71879999999999999</v>
      </c>
      <c r="P15" s="53">
        <f t="shared" si="1"/>
        <v>0.71879999999999999</v>
      </c>
      <c r="Q15" s="53">
        <f t="shared" si="1"/>
        <v>1.198</v>
      </c>
      <c r="R15" s="53">
        <f t="shared" si="1"/>
        <v>0.71879999999999999</v>
      </c>
      <c r="S15" s="53">
        <f t="shared" si="1"/>
        <v>1.4376</v>
      </c>
      <c r="T15" s="53">
        <f t="shared" si="1"/>
        <v>1.4376</v>
      </c>
      <c r="U15" s="53">
        <f t="shared" si="1"/>
        <v>1.6772</v>
      </c>
      <c r="V15" s="53">
        <f t="shared" si="1"/>
        <v>0.71879999999999999</v>
      </c>
      <c r="W15" s="53">
        <f t="shared" si="1"/>
        <v>0.95839999999999992</v>
      </c>
    </row>
    <row r="16" spans="1:23" x14ac:dyDescent="0.35">
      <c r="A16" s="15">
        <v>6</v>
      </c>
      <c r="B16" s="41">
        <v>190705110006</v>
      </c>
      <c r="C16" s="43">
        <v>39.230769230769234</v>
      </c>
      <c r="D16" s="43"/>
      <c r="E16" s="43">
        <v>45.882352941176471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41">
        <v>190705110007</v>
      </c>
      <c r="C17" s="43">
        <v>38.461538461538467</v>
      </c>
      <c r="D17" s="43"/>
      <c r="E17" s="43">
        <v>40.588235294117645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41">
        <v>190705110008</v>
      </c>
      <c r="C18" s="43">
        <v>44.61538461538462</v>
      </c>
      <c r="D18" s="43"/>
      <c r="E18" s="43">
        <v>49.411764705882355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>
        <v>190705110009</v>
      </c>
      <c r="C19" s="43">
        <v>40.769230769230766</v>
      </c>
      <c r="D19" s="43"/>
      <c r="E19" s="43">
        <v>45.294117647058826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>
        <v>190705110010</v>
      </c>
      <c r="C20" s="43">
        <v>40.769230769230766</v>
      </c>
      <c r="D20" s="43"/>
      <c r="E20" s="43">
        <v>47.058823529411761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>
        <v>190705110011</v>
      </c>
      <c r="C21" s="43">
        <v>40</v>
      </c>
      <c r="D21" s="43"/>
      <c r="E21" s="43">
        <v>45.882352941176471</v>
      </c>
      <c r="F21" s="57"/>
      <c r="H21" s="60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>
        <v>190705110012</v>
      </c>
      <c r="C22" s="43">
        <v>38.461538461538467</v>
      </c>
      <c r="D22" s="43"/>
      <c r="E22" s="43">
        <v>44.705882352941181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>
        <v>190705110013</v>
      </c>
      <c r="C23" s="43">
        <v>39.230769230769234</v>
      </c>
      <c r="D23" s="43"/>
      <c r="E23" s="43">
        <v>42.352941176470587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/>
      <c r="C24" s="43"/>
      <c r="D24" s="43"/>
      <c r="E24" s="43"/>
      <c r="F24" s="57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/>
      <c r="C25" s="43"/>
      <c r="D25" s="66"/>
      <c r="E25" s="43"/>
      <c r="F25" s="67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15">
        <v>16</v>
      </c>
      <c r="B26" s="41"/>
      <c r="C26" s="65"/>
      <c r="D26" s="43"/>
      <c r="E26" s="65"/>
      <c r="F26" s="57"/>
      <c r="G26" s="68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9"/>
      <c r="B27" s="69"/>
      <c r="C27" s="69"/>
      <c r="D27" s="69"/>
      <c r="E27" s="69"/>
      <c r="F27" s="69"/>
      <c r="G27" s="69"/>
      <c r="H27"/>
      <c r="I27"/>
      <c r="W27" s="70"/>
    </row>
    <row r="28" spans="1:24" ht="15.5" x14ac:dyDescent="0.35">
      <c r="A28" s="69"/>
      <c r="B28" s="69"/>
      <c r="C28" s="71"/>
      <c r="D28" s="71"/>
      <c r="E28" s="71"/>
      <c r="F28" s="71"/>
      <c r="G28" s="69"/>
      <c r="H28"/>
      <c r="I28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x14ac:dyDescent="0.35">
      <c r="A32" s="69"/>
      <c r="B32" s="69"/>
      <c r="C32" s="69"/>
      <c r="D32" s="69"/>
      <c r="E32" s="69"/>
      <c r="F32" s="69"/>
      <c r="G32" s="69"/>
      <c r="H32"/>
      <c r="I32"/>
    </row>
    <row r="33" spans="1:23" s="70" customFormat="1" ht="15.5" x14ac:dyDescent="0.35">
      <c r="A33" s="69"/>
      <c r="B33" s="69"/>
      <c r="C33" s="69"/>
      <c r="D33" s="69"/>
      <c r="E33" s="69"/>
      <c r="F33" s="69"/>
      <c r="G33" s="69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W34" s="70"/>
    </row>
    <row r="35" spans="1:23" ht="15.5" x14ac:dyDescent="0.35">
      <c r="A35" s="69"/>
      <c r="B35" s="69"/>
      <c r="C35" s="69"/>
      <c r="D35" s="69"/>
      <c r="E35" s="69"/>
      <c r="F35" s="69"/>
      <c r="G35" s="69"/>
      <c r="H35"/>
      <c r="I3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x14ac:dyDescent="0.35">
      <c r="A40" s="69"/>
      <c r="B40" s="69"/>
      <c r="C40" s="69"/>
      <c r="D40" s="69"/>
      <c r="E40" s="69"/>
      <c r="F40" s="69"/>
      <c r="G40" s="69"/>
      <c r="H40"/>
      <c r="I40"/>
    </row>
    <row r="41" spans="1:23" s="70" customFormat="1" ht="15.5" x14ac:dyDescent="0.35">
      <c r="A41" s="69"/>
      <c r="B41" s="69"/>
      <c r="C41" s="69"/>
      <c r="D41" s="69"/>
      <c r="E41" s="69"/>
      <c r="F41" s="69"/>
      <c r="G41" s="69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W42" s="70"/>
    </row>
    <row r="43" spans="1:23" ht="15.5" x14ac:dyDescent="0.35">
      <c r="A43" s="69"/>
      <c r="B43" s="69"/>
      <c r="C43" s="69"/>
      <c r="D43" s="69"/>
      <c r="E43" s="69"/>
      <c r="F43" s="69"/>
      <c r="G43" s="69"/>
      <c r="H43"/>
      <c r="I43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</row>
    <row r="44" spans="1:23" x14ac:dyDescent="0.35">
      <c r="A44" s="69"/>
      <c r="B44" s="69"/>
      <c r="C44" s="69"/>
      <c r="D44" s="69"/>
      <c r="E44" s="69"/>
      <c r="F44" s="69"/>
      <c r="G44" s="69"/>
      <c r="H44"/>
      <c r="I44"/>
    </row>
    <row r="45" spans="1:23" x14ac:dyDescent="0.35">
      <c r="G45" s="69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selection sqref="A1:XFD1048576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73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75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43.75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71.875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41">
        <v>190705110001</v>
      </c>
      <c r="C11" s="43">
        <v>35</v>
      </c>
      <c r="D11" s="43">
        <f>COUNTIF(C11:C26,"&gt;="&amp;D10)</f>
        <v>13</v>
      </c>
      <c r="E11" s="43">
        <v>21.666666666666668</v>
      </c>
      <c r="F11" s="44">
        <f>COUNTIF(E11:E26,"&gt;="&amp;F10)</f>
        <v>10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41">
        <v>190705110002</v>
      </c>
      <c r="C12" s="43">
        <v>46.25</v>
      </c>
      <c r="D12" s="47">
        <f>(16/16)*100</f>
        <v>100</v>
      </c>
      <c r="E12" s="43">
        <v>40</v>
      </c>
      <c r="F12" s="48">
        <f>(7/16)*100</f>
        <v>43.75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41">
        <v>190705110003</v>
      </c>
      <c r="C13" s="43">
        <v>46.25</v>
      </c>
      <c r="D13" s="43"/>
      <c r="E13" s="43">
        <v>45.833333333333329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41">
        <v>190705110004</v>
      </c>
      <c r="C14" s="43">
        <v>40</v>
      </c>
      <c r="D14" s="43"/>
      <c r="E14" s="43">
        <v>37.5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41">
        <v>190705110005</v>
      </c>
      <c r="C15" s="43">
        <v>45</v>
      </c>
      <c r="D15" s="43"/>
      <c r="E15" s="43">
        <v>31.666666666666664</v>
      </c>
      <c r="F15" s="49"/>
      <c r="G15" s="52" t="s">
        <v>58</v>
      </c>
      <c r="H15" s="53">
        <f>(71.88*H14)/100</f>
        <v>1.6772</v>
      </c>
      <c r="I15" s="53">
        <f t="shared" ref="I15:W15" si="1">(71.88*I14)/100</f>
        <v>1.4376</v>
      </c>
      <c r="J15" s="53">
        <f t="shared" si="1"/>
        <v>1.0781999999999998</v>
      </c>
      <c r="K15" s="53">
        <f t="shared" si="1"/>
        <v>1.4376</v>
      </c>
      <c r="L15" s="53">
        <f t="shared" si="1"/>
        <v>1.4376</v>
      </c>
      <c r="M15" s="53">
        <f t="shared" si="1"/>
        <v>1.4376</v>
      </c>
      <c r="N15" s="53">
        <f t="shared" si="1"/>
        <v>1.7969999999999999</v>
      </c>
      <c r="O15" s="53">
        <f t="shared" si="1"/>
        <v>0.71879999999999999</v>
      </c>
      <c r="P15" s="53">
        <f t="shared" si="1"/>
        <v>0.71879999999999999</v>
      </c>
      <c r="Q15" s="53">
        <f t="shared" si="1"/>
        <v>1.198</v>
      </c>
      <c r="R15" s="53">
        <f t="shared" si="1"/>
        <v>0.71879999999999999</v>
      </c>
      <c r="S15" s="53">
        <f t="shared" si="1"/>
        <v>1.4376</v>
      </c>
      <c r="T15" s="53">
        <f t="shared" si="1"/>
        <v>1.4376</v>
      </c>
      <c r="U15" s="53">
        <f t="shared" si="1"/>
        <v>1.6772</v>
      </c>
      <c r="V15" s="53">
        <f t="shared" si="1"/>
        <v>0.71879999999999999</v>
      </c>
      <c r="W15" s="53">
        <f t="shared" si="1"/>
        <v>0.95839999999999992</v>
      </c>
    </row>
    <row r="16" spans="1:23" x14ac:dyDescent="0.35">
      <c r="A16" s="15">
        <v>6</v>
      </c>
      <c r="B16" s="41">
        <v>190705110006</v>
      </c>
      <c r="C16" s="43">
        <v>47.5</v>
      </c>
      <c r="D16" s="43"/>
      <c r="E16" s="43">
        <v>41.666666666666671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41">
        <v>190705110007</v>
      </c>
      <c r="C17" s="43">
        <v>36.25</v>
      </c>
      <c r="D17" s="43"/>
      <c r="E17" s="43">
        <v>18.333333333333332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41">
        <v>190705110008</v>
      </c>
      <c r="C18" s="43">
        <v>47.5</v>
      </c>
      <c r="D18" s="43"/>
      <c r="E18" s="43">
        <v>45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>
        <v>190705110009</v>
      </c>
      <c r="C19" s="43">
        <v>41.25</v>
      </c>
      <c r="D19" s="43"/>
      <c r="E19" s="43">
        <v>25.833333333333336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>
        <v>190705110010</v>
      </c>
      <c r="C20" s="43">
        <v>42.5</v>
      </c>
      <c r="D20" s="43"/>
      <c r="E20" s="43">
        <v>41.666666666666671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>
        <v>190705110011</v>
      </c>
      <c r="C21" s="43">
        <v>43.75</v>
      </c>
      <c r="D21" s="43"/>
      <c r="E21" s="43">
        <v>40</v>
      </c>
      <c r="F21" s="57"/>
      <c r="H21" s="60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>
        <v>190705110012</v>
      </c>
      <c r="C22" s="43">
        <v>41.25</v>
      </c>
      <c r="D22" s="43"/>
      <c r="E22" s="43">
        <v>33.333333333333329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>
        <v>190705110013</v>
      </c>
      <c r="C23" s="43">
        <v>43.75</v>
      </c>
      <c r="D23" s="43"/>
      <c r="E23" s="43">
        <v>39.166666666666664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A24" s="15">
        <v>14</v>
      </c>
      <c r="B24" s="41"/>
      <c r="C24" s="43"/>
      <c r="D24" s="43"/>
      <c r="E24" s="43"/>
      <c r="F24" s="57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A25" s="15">
        <v>15</v>
      </c>
      <c r="B25" s="41"/>
      <c r="C25" s="43"/>
      <c r="D25" s="66"/>
      <c r="E25" s="43"/>
      <c r="F25" s="67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A26" s="15">
        <v>16</v>
      </c>
      <c r="B26" s="41"/>
      <c r="C26" s="65"/>
      <c r="D26" s="43"/>
      <c r="E26" s="65"/>
      <c r="F26" s="57"/>
      <c r="G26" s="68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9"/>
      <c r="B27" s="69"/>
      <c r="C27" s="69"/>
      <c r="D27" s="69"/>
      <c r="E27" s="69"/>
      <c r="F27" s="69"/>
      <c r="G27" s="69"/>
      <c r="H27"/>
      <c r="I27"/>
      <c r="W27" s="70"/>
    </row>
    <row r="28" spans="1:24" ht="15.5" x14ac:dyDescent="0.35">
      <c r="A28" s="69"/>
      <c r="B28" s="69"/>
      <c r="C28" s="71"/>
      <c r="D28" s="71"/>
      <c r="E28" s="71"/>
      <c r="F28" s="71"/>
      <c r="G28" s="69"/>
      <c r="H28"/>
      <c r="I28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x14ac:dyDescent="0.35">
      <c r="A32" s="69"/>
      <c r="B32" s="69"/>
      <c r="C32" s="69"/>
      <c r="D32" s="69"/>
      <c r="E32" s="69"/>
      <c r="F32" s="69"/>
      <c r="G32" s="69"/>
      <c r="H32"/>
      <c r="I32"/>
    </row>
    <row r="33" spans="1:23" s="70" customFormat="1" ht="15.5" x14ac:dyDescent="0.35">
      <c r="A33" s="69"/>
      <c r="B33" s="69"/>
      <c r="C33" s="69"/>
      <c r="D33" s="69"/>
      <c r="E33" s="69"/>
      <c r="F33" s="69"/>
      <c r="G33" s="69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W34" s="70"/>
    </row>
    <row r="35" spans="1:23" ht="15.5" x14ac:dyDescent="0.35">
      <c r="A35" s="69"/>
      <c r="B35" s="69"/>
      <c r="C35" s="69"/>
      <c r="D35" s="69"/>
      <c r="E35" s="69"/>
      <c r="F35" s="69"/>
      <c r="G35" s="69"/>
      <c r="H35"/>
      <c r="I3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x14ac:dyDescent="0.35">
      <c r="A40" s="69"/>
      <c r="B40" s="69"/>
      <c r="C40" s="69"/>
      <c r="D40" s="69"/>
      <c r="E40" s="69"/>
      <c r="F40" s="69"/>
      <c r="G40" s="69"/>
      <c r="H40"/>
      <c r="I40"/>
    </row>
    <row r="41" spans="1:23" s="70" customFormat="1" ht="15.5" x14ac:dyDescent="0.35">
      <c r="A41" s="69"/>
      <c r="B41" s="69"/>
      <c r="C41" s="69"/>
      <c r="D41" s="69"/>
      <c r="E41" s="69"/>
      <c r="F41" s="69"/>
      <c r="G41" s="69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W42" s="70"/>
    </row>
    <row r="43" spans="1:23" ht="15.5" x14ac:dyDescent="0.35">
      <c r="A43" s="69"/>
      <c r="B43" s="69"/>
      <c r="C43" s="69"/>
      <c r="D43" s="69"/>
      <c r="E43" s="69"/>
      <c r="F43" s="69"/>
      <c r="G43" s="69"/>
      <c r="H43"/>
      <c r="I43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</row>
    <row r="44" spans="1:23" x14ac:dyDescent="0.35">
      <c r="A44" s="69"/>
      <c r="B44" s="69"/>
      <c r="C44" s="69"/>
      <c r="D44" s="69"/>
      <c r="E44" s="69"/>
      <c r="F44" s="69"/>
      <c r="G44" s="69"/>
      <c r="H44"/>
      <c r="I44"/>
    </row>
    <row r="45" spans="1:23" x14ac:dyDescent="0.35">
      <c r="G45" s="69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selection activeCell="S2" sqref="S2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3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76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43.75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71.875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41" t="s">
        <v>49</v>
      </c>
      <c r="C11" s="42">
        <v>40.714285714285715</v>
      </c>
      <c r="D11" s="43">
        <f>COUNTIF(C11:C26,"&gt;="&amp;D10)</f>
        <v>13</v>
      </c>
      <c r="E11" s="42">
        <v>45.714285714285715</v>
      </c>
      <c r="F11" s="44">
        <f>COUNTIF(E11:E26,"&gt;="&amp;F10)</f>
        <v>13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41" t="s">
        <v>51</v>
      </c>
      <c r="C12" s="42">
        <v>46.428571428571431</v>
      </c>
      <c r="D12" s="47">
        <f>(16/16)*100</f>
        <v>100</v>
      </c>
      <c r="E12" s="42">
        <v>52.142857142857146</v>
      </c>
      <c r="F12" s="48">
        <f>(7/16)*100</f>
        <v>43.75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41" t="s">
        <v>53</v>
      </c>
      <c r="C13" s="42">
        <v>46.428571428571431</v>
      </c>
      <c r="D13" s="43"/>
      <c r="E13" s="42">
        <v>52.142857142857146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41" t="s">
        <v>55</v>
      </c>
      <c r="C14" s="42">
        <v>44.285714285714285</v>
      </c>
      <c r="D14" s="43"/>
      <c r="E14" s="42">
        <v>51.428571428571423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41" t="s">
        <v>57</v>
      </c>
      <c r="C15" s="42">
        <v>45.714285714285715</v>
      </c>
      <c r="D15" s="43"/>
      <c r="E15" s="42">
        <v>51.428571428571423</v>
      </c>
      <c r="F15" s="49"/>
      <c r="G15" s="52" t="s">
        <v>58</v>
      </c>
      <c r="H15" s="53">
        <f>(71.88*H14)/100</f>
        <v>1.6772</v>
      </c>
      <c r="I15" s="53">
        <f t="shared" ref="I15:W15" si="1">(71.88*I14)/100</f>
        <v>1.4376</v>
      </c>
      <c r="J15" s="53">
        <f t="shared" si="1"/>
        <v>1.0781999999999998</v>
      </c>
      <c r="K15" s="53">
        <f t="shared" si="1"/>
        <v>1.4376</v>
      </c>
      <c r="L15" s="53">
        <f t="shared" si="1"/>
        <v>1.4376</v>
      </c>
      <c r="M15" s="53">
        <f t="shared" si="1"/>
        <v>1.4376</v>
      </c>
      <c r="N15" s="53">
        <f t="shared" si="1"/>
        <v>1.7969999999999999</v>
      </c>
      <c r="O15" s="53">
        <f t="shared" si="1"/>
        <v>0.71879999999999999</v>
      </c>
      <c r="P15" s="53">
        <f t="shared" si="1"/>
        <v>0.71879999999999999</v>
      </c>
      <c r="Q15" s="53">
        <f t="shared" si="1"/>
        <v>1.198</v>
      </c>
      <c r="R15" s="53">
        <f t="shared" si="1"/>
        <v>0.71879999999999999</v>
      </c>
      <c r="S15" s="53">
        <f t="shared" si="1"/>
        <v>1.4376</v>
      </c>
      <c r="T15" s="53">
        <f t="shared" si="1"/>
        <v>1.4376</v>
      </c>
      <c r="U15" s="53">
        <f t="shared" si="1"/>
        <v>1.6772</v>
      </c>
      <c r="V15" s="53">
        <f t="shared" si="1"/>
        <v>0.71879999999999999</v>
      </c>
      <c r="W15" s="53">
        <f t="shared" si="1"/>
        <v>0.95839999999999992</v>
      </c>
    </row>
    <row r="16" spans="1:23" x14ac:dyDescent="0.35">
      <c r="A16" s="15">
        <v>6</v>
      </c>
      <c r="B16" s="41" t="s">
        <v>59</v>
      </c>
      <c r="C16" s="42">
        <v>45.714285714285715</v>
      </c>
      <c r="D16" s="43"/>
      <c r="E16" s="42">
        <v>52.142857142857146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41" t="s">
        <v>60</v>
      </c>
      <c r="C17" s="42">
        <v>45.714285714285715</v>
      </c>
      <c r="D17" s="43"/>
      <c r="E17" s="42">
        <v>51.428571428571423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41" t="s">
        <v>61</v>
      </c>
      <c r="C18" s="42">
        <v>47.142857142857139</v>
      </c>
      <c r="D18" s="43"/>
      <c r="E18" s="42">
        <v>53.571428571428569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 t="s">
        <v>62</v>
      </c>
      <c r="C19" s="42">
        <v>44.285714285714285</v>
      </c>
      <c r="D19" s="43"/>
      <c r="E19" s="42">
        <v>51.428571428571423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 t="s">
        <v>63</v>
      </c>
      <c r="C20" s="42">
        <v>47.142857142857139</v>
      </c>
      <c r="D20" s="43"/>
      <c r="E20" s="42">
        <v>53.571428571428569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64</v>
      </c>
      <c r="C21" s="42">
        <v>46.428571428571431</v>
      </c>
      <c r="D21" s="43"/>
      <c r="E21" s="42">
        <v>52.142857142857146</v>
      </c>
      <c r="F21" s="57"/>
      <c r="H21" s="60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65</v>
      </c>
      <c r="C22" s="42">
        <v>47.142857142857139</v>
      </c>
      <c r="D22" s="43"/>
      <c r="E22" s="42">
        <v>52.857142857142861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66</v>
      </c>
      <c r="C23" s="42">
        <v>45</v>
      </c>
      <c r="D23" s="43"/>
      <c r="E23" s="42">
        <v>51.428571428571423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B24" s="41"/>
      <c r="C24" s="65"/>
      <c r="D24" s="43"/>
      <c r="E24" s="65"/>
      <c r="F24" s="57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B25" s="41"/>
      <c r="C25" s="65"/>
      <c r="D25" s="66"/>
      <c r="E25" s="65"/>
      <c r="F25" s="67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B26" s="41"/>
      <c r="C26" s="65"/>
      <c r="D26" s="43"/>
      <c r="E26" s="65"/>
      <c r="F26" s="57"/>
      <c r="G26" s="68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9"/>
      <c r="B27" s="69"/>
      <c r="C27" s="69"/>
      <c r="D27" s="69"/>
      <c r="E27" s="69"/>
      <c r="F27" s="69"/>
      <c r="G27" s="69"/>
      <c r="H27"/>
      <c r="I27"/>
      <c r="W27" s="70"/>
    </row>
    <row r="28" spans="1:24" ht="15.5" x14ac:dyDescent="0.35">
      <c r="A28" s="69"/>
      <c r="B28" s="69"/>
      <c r="C28" s="71"/>
      <c r="D28" s="71"/>
      <c r="E28" s="71"/>
      <c r="F28" s="71"/>
      <c r="G28" s="69"/>
      <c r="H28"/>
      <c r="I28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x14ac:dyDescent="0.35">
      <c r="A32" s="69"/>
      <c r="B32" s="69"/>
      <c r="C32" s="69"/>
      <c r="D32" s="69"/>
      <c r="E32" s="69"/>
      <c r="F32" s="69"/>
      <c r="G32" s="69"/>
      <c r="H32"/>
      <c r="I32"/>
    </row>
    <row r="33" spans="1:23" s="70" customFormat="1" ht="15.5" x14ac:dyDescent="0.35">
      <c r="A33" s="69"/>
      <c r="B33" s="69"/>
      <c r="C33" s="69"/>
      <c r="D33" s="69"/>
      <c r="E33" s="69"/>
      <c r="F33" s="69"/>
      <c r="G33" s="69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W34" s="70"/>
    </row>
    <row r="35" spans="1:23" ht="15.5" x14ac:dyDescent="0.35">
      <c r="A35" s="69"/>
      <c r="B35" s="69"/>
      <c r="C35" s="69"/>
      <c r="D35" s="69"/>
      <c r="E35" s="69"/>
      <c r="F35" s="69"/>
      <c r="G35" s="69"/>
      <c r="H35"/>
      <c r="I3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x14ac:dyDescent="0.35">
      <c r="A40" s="69"/>
      <c r="B40" s="69"/>
      <c r="C40" s="69"/>
      <c r="D40" s="69"/>
      <c r="E40" s="69"/>
      <c r="F40" s="69"/>
      <c r="G40" s="69"/>
      <c r="H40"/>
      <c r="I40"/>
    </row>
    <row r="41" spans="1:23" s="70" customFormat="1" ht="15.5" x14ac:dyDescent="0.35">
      <c r="A41" s="69"/>
      <c r="B41" s="69"/>
      <c r="C41" s="69"/>
      <c r="D41" s="69"/>
      <c r="E41" s="69"/>
      <c r="F41" s="69"/>
      <c r="G41" s="69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W42" s="70"/>
    </row>
    <row r="43" spans="1:23" ht="15.5" x14ac:dyDescent="0.35">
      <c r="A43" s="69"/>
      <c r="B43" s="69"/>
      <c r="C43" s="69"/>
      <c r="D43" s="69"/>
      <c r="E43" s="69"/>
      <c r="F43" s="69"/>
      <c r="G43" s="69"/>
      <c r="H43"/>
      <c r="I43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</row>
    <row r="44" spans="1:23" x14ac:dyDescent="0.35">
      <c r="A44" s="69"/>
      <c r="B44" s="69"/>
      <c r="C44" s="69"/>
      <c r="D44" s="69"/>
      <c r="E44" s="69"/>
      <c r="F44" s="69"/>
      <c r="G44" s="69"/>
      <c r="H44"/>
      <c r="I44"/>
    </row>
    <row r="45" spans="1:23" x14ac:dyDescent="0.35">
      <c r="G45" s="69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selection sqref="A1:XFD1048576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3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77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13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43.75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71.875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31</v>
      </c>
      <c r="D9" s="23"/>
      <c r="E9" s="23" t="s">
        <v>31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9" t="s">
        <v>45</v>
      </c>
      <c r="U10" s="38" t="s">
        <v>46</v>
      </c>
      <c r="V10" s="38" t="s">
        <v>47</v>
      </c>
      <c r="W10" s="38" t="s">
        <v>48</v>
      </c>
    </row>
    <row r="11" spans="1:23" ht="15.5" x14ac:dyDescent="0.35">
      <c r="A11" s="15">
        <v>1</v>
      </c>
      <c r="B11" s="41" t="s">
        <v>49</v>
      </c>
      <c r="C11" s="42">
        <v>40.714285714285715</v>
      </c>
      <c r="D11" s="43">
        <f>COUNTIF(C11:C26,"&gt;="&amp;D10)</f>
        <v>13</v>
      </c>
      <c r="E11" s="42">
        <v>45.714285714285715</v>
      </c>
      <c r="F11" s="44">
        <f>COUNTIF(E11:E26,"&gt;="&amp;F10)</f>
        <v>13</v>
      </c>
      <c r="G11" s="45" t="s">
        <v>50</v>
      </c>
      <c r="H11" s="46">
        <v>1</v>
      </c>
      <c r="I11" s="46">
        <v>1</v>
      </c>
      <c r="J11" s="46"/>
      <c r="K11" s="46">
        <v>1</v>
      </c>
      <c r="L11" s="46">
        <v>1</v>
      </c>
      <c r="M11" s="46"/>
      <c r="N11" s="46"/>
      <c r="O11" s="46">
        <v>1</v>
      </c>
      <c r="P11" s="46"/>
      <c r="Q11" s="46">
        <v>1</v>
      </c>
      <c r="R11" s="46"/>
      <c r="S11" s="46">
        <v>2</v>
      </c>
      <c r="T11" s="46">
        <v>1</v>
      </c>
      <c r="U11" s="46">
        <v>2</v>
      </c>
      <c r="V11" s="46"/>
      <c r="W11" s="46">
        <v>1</v>
      </c>
    </row>
    <row r="12" spans="1:23" ht="15.5" x14ac:dyDescent="0.35">
      <c r="A12" s="15">
        <v>2</v>
      </c>
      <c r="B12" s="41" t="s">
        <v>51</v>
      </c>
      <c r="C12" s="42">
        <v>46.428571428571431</v>
      </c>
      <c r="D12" s="47">
        <f>(16/16)*100</f>
        <v>100</v>
      </c>
      <c r="E12" s="42">
        <v>52.142857142857146</v>
      </c>
      <c r="F12" s="48">
        <f>(7/16)*100</f>
        <v>43.75</v>
      </c>
      <c r="G12" s="45" t="s">
        <v>52</v>
      </c>
      <c r="H12" s="46">
        <v>3</v>
      </c>
      <c r="I12" s="46">
        <v>2</v>
      </c>
      <c r="J12" s="46">
        <v>1</v>
      </c>
      <c r="K12" s="46">
        <v>2</v>
      </c>
      <c r="L12" s="46">
        <v>2</v>
      </c>
      <c r="M12" s="46">
        <v>2</v>
      </c>
      <c r="N12" s="46">
        <v>2</v>
      </c>
      <c r="O12" s="46">
        <v>1</v>
      </c>
      <c r="P12" s="46">
        <v>1</v>
      </c>
      <c r="Q12" s="46">
        <v>1</v>
      </c>
      <c r="R12" s="46">
        <v>1</v>
      </c>
      <c r="S12" s="46">
        <v>1</v>
      </c>
      <c r="T12" s="46">
        <v>2</v>
      </c>
      <c r="U12" s="46">
        <v>2</v>
      </c>
      <c r="V12" s="46">
        <v>1</v>
      </c>
      <c r="W12" s="46">
        <v>1</v>
      </c>
    </row>
    <row r="13" spans="1:23" ht="15.5" x14ac:dyDescent="0.35">
      <c r="A13" s="15">
        <v>3</v>
      </c>
      <c r="B13" s="41" t="s">
        <v>53</v>
      </c>
      <c r="C13" s="42">
        <v>46.428571428571431</v>
      </c>
      <c r="D13" s="43"/>
      <c r="E13" s="42">
        <v>52.142857142857146</v>
      </c>
      <c r="F13" s="49"/>
      <c r="G13" s="45" t="s">
        <v>54</v>
      </c>
      <c r="H13" s="46">
        <v>3</v>
      </c>
      <c r="I13" s="46">
        <v>3</v>
      </c>
      <c r="J13" s="46">
        <v>2</v>
      </c>
      <c r="K13" s="46">
        <v>3</v>
      </c>
      <c r="L13" s="46">
        <v>3</v>
      </c>
      <c r="M13" s="46">
        <v>2</v>
      </c>
      <c r="N13" s="46">
        <v>3</v>
      </c>
      <c r="O13" s="46">
        <v>1</v>
      </c>
      <c r="P13" s="46">
        <v>1</v>
      </c>
      <c r="Q13" s="46">
        <v>3</v>
      </c>
      <c r="R13" s="46">
        <v>1</v>
      </c>
      <c r="S13" s="46">
        <v>3</v>
      </c>
      <c r="T13" s="46">
        <v>3</v>
      </c>
      <c r="U13" s="46">
        <v>3</v>
      </c>
      <c r="V13" s="46">
        <v>1</v>
      </c>
      <c r="W13" s="46">
        <v>2</v>
      </c>
    </row>
    <row r="14" spans="1:23" ht="15.5" x14ac:dyDescent="0.35">
      <c r="A14" s="15">
        <v>4</v>
      </c>
      <c r="B14" s="41" t="s">
        <v>55</v>
      </c>
      <c r="C14" s="42">
        <v>44.285714285714285</v>
      </c>
      <c r="D14" s="43"/>
      <c r="E14" s="42">
        <v>51.428571428571423</v>
      </c>
      <c r="F14" s="49"/>
      <c r="G14" s="50" t="s">
        <v>56</v>
      </c>
      <c r="H14" s="51">
        <f>AVERAGE(H11:H13)</f>
        <v>2.3333333333333335</v>
      </c>
      <c r="I14" s="51">
        <f t="shared" ref="I14:W14" si="0">AVERAGE(I11:I13)</f>
        <v>2</v>
      </c>
      <c r="J14" s="51">
        <f t="shared" si="0"/>
        <v>1.5</v>
      </c>
      <c r="K14" s="51">
        <f t="shared" si="0"/>
        <v>2</v>
      </c>
      <c r="L14" s="51">
        <f t="shared" si="0"/>
        <v>2</v>
      </c>
      <c r="M14" s="51">
        <f t="shared" si="0"/>
        <v>2</v>
      </c>
      <c r="N14" s="51">
        <f t="shared" si="0"/>
        <v>2.5</v>
      </c>
      <c r="O14" s="51">
        <f t="shared" si="0"/>
        <v>1</v>
      </c>
      <c r="P14" s="51">
        <f t="shared" si="0"/>
        <v>1</v>
      </c>
      <c r="Q14" s="51">
        <f t="shared" si="0"/>
        <v>1.6666666666666667</v>
      </c>
      <c r="R14" s="51">
        <f t="shared" si="0"/>
        <v>1</v>
      </c>
      <c r="S14" s="51">
        <f t="shared" si="0"/>
        <v>2</v>
      </c>
      <c r="T14" s="51">
        <f t="shared" si="0"/>
        <v>2</v>
      </c>
      <c r="U14" s="51">
        <f t="shared" si="0"/>
        <v>2.3333333333333335</v>
      </c>
      <c r="V14" s="51">
        <f t="shared" si="0"/>
        <v>1</v>
      </c>
      <c r="W14" s="51">
        <f t="shared" si="0"/>
        <v>1.3333333333333333</v>
      </c>
    </row>
    <row r="15" spans="1:23" ht="15.5" x14ac:dyDescent="0.35">
      <c r="A15" s="15">
        <v>5</v>
      </c>
      <c r="B15" s="41" t="s">
        <v>57</v>
      </c>
      <c r="C15" s="42">
        <v>45.714285714285715</v>
      </c>
      <c r="D15" s="43"/>
      <c r="E15" s="42">
        <v>51.428571428571423</v>
      </c>
      <c r="F15" s="49"/>
      <c r="G15" s="52" t="s">
        <v>58</v>
      </c>
      <c r="H15" s="53">
        <f>(71.88*H14)/100</f>
        <v>1.6772</v>
      </c>
      <c r="I15" s="53">
        <f t="shared" ref="I15:W15" si="1">(71.88*I14)/100</f>
        <v>1.4376</v>
      </c>
      <c r="J15" s="53">
        <f t="shared" si="1"/>
        <v>1.0781999999999998</v>
      </c>
      <c r="K15" s="53">
        <f t="shared" si="1"/>
        <v>1.4376</v>
      </c>
      <c r="L15" s="53">
        <f t="shared" si="1"/>
        <v>1.4376</v>
      </c>
      <c r="M15" s="53">
        <f t="shared" si="1"/>
        <v>1.4376</v>
      </c>
      <c r="N15" s="53">
        <f t="shared" si="1"/>
        <v>1.7969999999999999</v>
      </c>
      <c r="O15" s="53">
        <f t="shared" si="1"/>
        <v>0.71879999999999999</v>
      </c>
      <c r="P15" s="53">
        <f t="shared" si="1"/>
        <v>0.71879999999999999</v>
      </c>
      <c r="Q15" s="53">
        <f t="shared" si="1"/>
        <v>1.198</v>
      </c>
      <c r="R15" s="53">
        <f t="shared" si="1"/>
        <v>0.71879999999999999</v>
      </c>
      <c r="S15" s="53">
        <f t="shared" si="1"/>
        <v>1.4376</v>
      </c>
      <c r="T15" s="53">
        <f t="shared" si="1"/>
        <v>1.4376</v>
      </c>
      <c r="U15" s="53">
        <f t="shared" si="1"/>
        <v>1.6772</v>
      </c>
      <c r="V15" s="53">
        <f t="shared" si="1"/>
        <v>0.71879999999999999</v>
      </c>
      <c r="W15" s="53">
        <f t="shared" si="1"/>
        <v>0.95839999999999992</v>
      </c>
    </row>
    <row r="16" spans="1:23" x14ac:dyDescent="0.35">
      <c r="A16" s="15">
        <v>6</v>
      </c>
      <c r="B16" s="41" t="s">
        <v>59</v>
      </c>
      <c r="C16" s="42">
        <v>45.714285714285715</v>
      </c>
      <c r="D16" s="43"/>
      <c r="E16" s="42">
        <v>52.142857142857146</v>
      </c>
      <c r="F16" s="49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4" x14ac:dyDescent="0.35">
      <c r="A17" s="15">
        <v>7</v>
      </c>
      <c r="B17" s="41" t="s">
        <v>60</v>
      </c>
      <c r="C17" s="42">
        <v>45.714285714285715</v>
      </c>
      <c r="D17" s="43"/>
      <c r="E17" s="42">
        <v>51.428571428571423</v>
      </c>
      <c r="F17" s="4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spans="1:24" x14ac:dyDescent="0.35">
      <c r="A18" s="15">
        <v>8</v>
      </c>
      <c r="B18" s="41" t="s">
        <v>61</v>
      </c>
      <c r="C18" s="42">
        <v>47.142857142857139</v>
      </c>
      <c r="D18" s="43"/>
      <c r="E18" s="42">
        <v>53.571428571428569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 t="s">
        <v>62</v>
      </c>
      <c r="C19" s="42">
        <v>44.285714285714285</v>
      </c>
      <c r="D19" s="43"/>
      <c r="E19" s="42">
        <v>51.428571428571423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 t="s">
        <v>63</v>
      </c>
      <c r="C20" s="42">
        <v>47.142857142857139</v>
      </c>
      <c r="D20" s="43"/>
      <c r="E20" s="42">
        <v>53.571428571428569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 t="s">
        <v>64</v>
      </c>
      <c r="C21" s="42">
        <v>46.428571428571431</v>
      </c>
      <c r="D21" s="43"/>
      <c r="E21" s="42">
        <v>52.142857142857146</v>
      </c>
      <c r="F21" s="57"/>
      <c r="H21" s="61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 t="s">
        <v>65</v>
      </c>
      <c r="C22" s="42">
        <v>47.142857142857139</v>
      </c>
      <c r="D22" s="43"/>
      <c r="E22" s="42">
        <v>52.857142857142861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 t="s">
        <v>66</v>
      </c>
      <c r="C23" s="42">
        <v>45</v>
      </c>
      <c r="D23" s="43"/>
      <c r="E23" s="42">
        <v>51.428571428571423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B24" s="41"/>
      <c r="C24" s="65"/>
      <c r="D24" s="43"/>
      <c r="E24" s="65"/>
      <c r="F24" s="57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31"/>
      <c r="X24" s="31"/>
    </row>
    <row r="25" spans="1:24" ht="15.5" x14ac:dyDescent="0.35">
      <c r="B25" s="41"/>
      <c r="C25" s="65"/>
      <c r="D25" s="66"/>
      <c r="E25" s="65"/>
      <c r="F25" s="67"/>
      <c r="G25" s="68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31"/>
      <c r="X25" s="31"/>
    </row>
    <row r="26" spans="1:24" ht="15.5" x14ac:dyDescent="0.35">
      <c r="B26" s="41"/>
      <c r="C26" s="65"/>
      <c r="D26" s="43"/>
      <c r="E26" s="65"/>
      <c r="F26" s="57"/>
      <c r="G26" s="68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1"/>
      <c r="X26" s="31"/>
    </row>
    <row r="27" spans="1:24" ht="15.5" x14ac:dyDescent="0.35">
      <c r="A27" s="69"/>
      <c r="B27" s="69"/>
      <c r="C27" s="69"/>
      <c r="D27" s="69"/>
      <c r="E27" s="69"/>
      <c r="F27" s="69"/>
      <c r="G27" s="69"/>
      <c r="H27"/>
      <c r="I27"/>
      <c r="W27" s="70"/>
    </row>
    <row r="28" spans="1:24" ht="15.5" x14ac:dyDescent="0.35">
      <c r="A28" s="69"/>
      <c r="B28" s="69"/>
      <c r="C28" s="71"/>
      <c r="D28" s="71"/>
      <c r="E28" s="71"/>
      <c r="F28" s="71"/>
      <c r="G28" s="69"/>
      <c r="H28"/>
      <c r="I28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</row>
    <row r="29" spans="1:24" x14ac:dyDescent="0.35">
      <c r="A29" s="69"/>
      <c r="B29" s="69"/>
      <c r="C29" s="69"/>
      <c r="D29" s="69"/>
      <c r="E29" s="69"/>
      <c r="F29" s="69"/>
      <c r="G29" s="69"/>
      <c r="H29"/>
      <c r="I29"/>
    </row>
    <row r="30" spans="1:24" x14ac:dyDescent="0.35">
      <c r="A30" s="69"/>
      <c r="B30" s="69"/>
      <c r="C30" s="69"/>
      <c r="D30" s="69"/>
      <c r="E30" s="69"/>
      <c r="F30" s="69"/>
      <c r="G30" s="69"/>
      <c r="H30"/>
      <c r="I30"/>
    </row>
    <row r="31" spans="1:24" x14ac:dyDescent="0.35">
      <c r="A31" s="69"/>
      <c r="B31" s="69"/>
      <c r="C31" s="69"/>
      <c r="D31" s="69"/>
      <c r="E31" s="69"/>
      <c r="F31" s="69"/>
      <c r="G31" s="69"/>
      <c r="H31"/>
      <c r="I31"/>
    </row>
    <row r="32" spans="1:24" x14ac:dyDescent="0.35">
      <c r="A32" s="69"/>
      <c r="B32" s="69"/>
      <c r="C32" s="69"/>
      <c r="D32" s="69"/>
      <c r="E32" s="69"/>
      <c r="F32" s="69"/>
      <c r="G32" s="69"/>
      <c r="H32"/>
      <c r="I32"/>
    </row>
    <row r="33" spans="1:23" s="70" customFormat="1" ht="15.5" x14ac:dyDescent="0.35">
      <c r="A33" s="69"/>
      <c r="B33" s="69"/>
      <c r="C33" s="69"/>
      <c r="D33" s="69"/>
      <c r="E33" s="69"/>
      <c r="F33" s="69"/>
      <c r="G33" s="69"/>
      <c r="H33"/>
      <c r="I3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69"/>
      <c r="B34" s="69"/>
      <c r="C34" s="69"/>
      <c r="D34" s="69"/>
      <c r="E34" s="69"/>
      <c r="F34" s="69"/>
      <c r="G34" s="69"/>
      <c r="H34"/>
      <c r="I34"/>
      <c r="W34" s="70"/>
    </row>
    <row r="35" spans="1:23" ht="15.5" x14ac:dyDescent="0.35">
      <c r="A35" s="69"/>
      <c r="B35" s="69"/>
      <c r="C35" s="69"/>
      <c r="D35" s="69"/>
      <c r="E35" s="69"/>
      <c r="F35" s="69"/>
      <c r="G35" s="69"/>
      <c r="H35"/>
      <c r="I35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:23" x14ac:dyDescent="0.35">
      <c r="A36" s="69"/>
      <c r="B36" s="69"/>
      <c r="C36" s="69"/>
      <c r="D36" s="69"/>
      <c r="E36" s="69"/>
      <c r="F36" s="69"/>
      <c r="G36" s="69"/>
      <c r="H36"/>
      <c r="I36"/>
    </row>
    <row r="37" spans="1:23" x14ac:dyDescent="0.35">
      <c r="A37" s="69"/>
      <c r="B37" s="69"/>
      <c r="C37" s="69"/>
      <c r="D37" s="69"/>
      <c r="E37" s="69"/>
      <c r="F37" s="69"/>
      <c r="G37" s="69"/>
      <c r="H37"/>
      <c r="I37"/>
    </row>
    <row r="38" spans="1:23" x14ac:dyDescent="0.35">
      <c r="A38" s="69"/>
      <c r="B38" s="69"/>
      <c r="C38" s="69"/>
      <c r="D38" s="69"/>
      <c r="E38" s="69"/>
      <c r="F38" s="69"/>
      <c r="G38" s="69"/>
      <c r="H38"/>
      <c r="I38"/>
    </row>
    <row r="39" spans="1:23" x14ac:dyDescent="0.35">
      <c r="A39" s="69"/>
      <c r="B39" s="69"/>
      <c r="C39" s="69"/>
      <c r="D39" s="69"/>
      <c r="E39" s="69"/>
      <c r="F39" s="69"/>
      <c r="G39" s="69"/>
      <c r="H39"/>
      <c r="I39"/>
    </row>
    <row r="40" spans="1:23" x14ac:dyDescent="0.35">
      <c r="A40" s="69"/>
      <c r="B40" s="69"/>
      <c r="C40" s="69"/>
      <c r="D40" s="69"/>
      <c r="E40" s="69"/>
      <c r="F40" s="69"/>
      <c r="G40" s="69"/>
      <c r="H40"/>
      <c r="I40"/>
    </row>
    <row r="41" spans="1:23" s="70" customFormat="1" ht="15.5" x14ac:dyDescent="0.35">
      <c r="A41" s="69"/>
      <c r="B41" s="69"/>
      <c r="C41" s="69"/>
      <c r="D41" s="69"/>
      <c r="E41" s="69"/>
      <c r="F41" s="69"/>
      <c r="G41" s="69"/>
      <c r="H41"/>
      <c r="I4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5" x14ac:dyDescent="0.35">
      <c r="A42" s="69"/>
      <c r="B42" s="69"/>
      <c r="C42" s="69"/>
      <c r="D42" s="69"/>
      <c r="E42" s="69"/>
      <c r="F42" s="69"/>
      <c r="G42" s="69"/>
      <c r="H42"/>
      <c r="I42"/>
      <c r="W42" s="70"/>
    </row>
    <row r="43" spans="1:23" ht="15.5" x14ac:dyDescent="0.35">
      <c r="A43" s="69"/>
      <c r="B43" s="69"/>
      <c r="C43" s="69"/>
      <c r="D43" s="69"/>
      <c r="E43" s="69"/>
      <c r="F43" s="69"/>
      <c r="G43" s="69"/>
      <c r="H43"/>
      <c r="I43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</row>
    <row r="44" spans="1:23" x14ac:dyDescent="0.35">
      <c r="A44" s="69"/>
      <c r="B44" s="69"/>
      <c r="C44" s="69"/>
      <c r="D44" s="69"/>
      <c r="E44" s="69"/>
      <c r="F44" s="69"/>
      <c r="G44" s="69"/>
      <c r="H44"/>
      <c r="I44"/>
    </row>
    <row r="45" spans="1:23" x14ac:dyDescent="0.35">
      <c r="G45" s="69"/>
      <c r="H45"/>
      <c r="I45"/>
    </row>
    <row r="46" spans="1:23" x14ac:dyDescent="0.35">
      <c r="H46"/>
      <c r="I46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workbookViewId="0">
      <selection sqref="A1:XFD1048576"/>
    </sheetView>
  </sheetViews>
  <sheetFormatPr defaultColWidth="9.1796875" defaultRowHeight="14.5" x14ac:dyDescent="0.35"/>
  <cols>
    <col min="1" max="7" width="9.1796875" style="15"/>
    <col min="8" max="16384" width="9.1796875" style="2"/>
  </cols>
  <sheetData>
    <row r="1" spans="1:23" x14ac:dyDescent="0.35">
      <c r="A1" s="82" t="s">
        <v>0</v>
      </c>
      <c r="B1" s="83"/>
      <c r="C1" s="83"/>
      <c r="D1" s="83"/>
      <c r="E1" s="84"/>
      <c r="F1" s="1"/>
      <c r="G1" s="85"/>
      <c r="H1" s="85"/>
      <c r="I1" s="85"/>
      <c r="J1" s="85"/>
      <c r="K1" s="85"/>
      <c r="L1" s="85"/>
      <c r="M1" s="85"/>
    </row>
    <row r="2" spans="1:23" x14ac:dyDescent="0.35">
      <c r="A2" s="80" t="s">
        <v>1</v>
      </c>
      <c r="B2" s="80"/>
      <c r="C2" s="80"/>
      <c r="D2" s="80"/>
      <c r="E2" s="80"/>
      <c r="F2" s="3"/>
      <c r="G2" s="4" t="s">
        <v>2</v>
      </c>
      <c r="H2" s="5"/>
      <c r="I2" s="6"/>
    </row>
    <row r="3" spans="1:23" ht="72.5" x14ac:dyDescent="0.35">
      <c r="A3" s="80" t="s">
        <v>78</v>
      </c>
      <c r="B3" s="80"/>
      <c r="C3" s="80"/>
      <c r="D3" s="80"/>
      <c r="E3" s="80"/>
      <c r="F3" s="3"/>
      <c r="G3" s="4" t="s">
        <v>4</v>
      </c>
      <c r="H3" s="5"/>
      <c r="I3" s="7" t="s">
        <v>5</v>
      </c>
      <c r="K3" s="8" t="s">
        <v>6</v>
      </c>
      <c r="L3" s="8" t="s">
        <v>7</v>
      </c>
      <c r="N3" s="8" t="s">
        <v>8</v>
      </c>
      <c r="O3" s="79" t="s">
        <v>9</v>
      </c>
      <c r="P3" s="79"/>
      <c r="Q3" s="79"/>
      <c r="R3" s="79"/>
      <c r="S3" s="79"/>
      <c r="T3" s="79"/>
      <c r="U3" s="79"/>
      <c r="V3" s="79"/>
      <c r="W3" s="79"/>
    </row>
    <row r="4" spans="1:23" ht="21" x14ac:dyDescent="0.35">
      <c r="A4" s="80" t="s">
        <v>79</v>
      </c>
      <c r="B4" s="80"/>
      <c r="C4" s="80"/>
      <c r="D4" s="80"/>
      <c r="E4" s="80"/>
      <c r="F4" s="3"/>
      <c r="G4" s="4" t="s">
        <v>11</v>
      </c>
      <c r="H4" s="5"/>
      <c r="I4" s="6"/>
      <c r="K4" s="9" t="s">
        <v>12</v>
      </c>
      <c r="L4" s="9">
        <v>3</v>
      </c>
      <c r="N4" s="10">
        <v>3</v>
      </c>
      <c r="O4" s="79"/>
      <c r="P4" s="79"/>
      <c r="Q4" s="79"/>
      <c r="R4" s="79"/>
      <c r="S4" s="79"/>
      <c r="T4" s="79"/>
      <c r="U4" s="79"/>
      <c r="V4" s="79"/>
      <c r="W4" s="79"/>
    </row>
    <row r="5" spans="1:23" ht="21" x14ac:dyDescent="0.35">
      <c r="A5" s="11" t="s">
        <v>80</v>
      </c>
      <c r="B5" s="11"/>
      <c r="C5" s="11"/>
      <c r="D5" s="11"/>
      <c r="E5" s="11"/>
      <c r="F5" s="3"/>
      <c r="G5" s="4" t="s">
        <v>14</v>
      </c>
      <c r="H5" s="12">
        <v>100</v>
      </c>
      <c r="I5" s="6"/>
      <c r="K5" s="13" t="s">
        <v>15</v>
      </c>
      <c r="L5" s="13">
        <v>2</v>
      </c>
      <c r="N5" s="14">
        <v>2</v>
      </c>
      <c r="O5" s="79"/>
      <c r="P5" s="79"/>
      <c r="Q5" s="79"/>
      <c r="R5" s="79"/>
      <c r="S5" s="79"/>
      <c r="T5" s="79"/>
      <c r="U5" s="79"/>
      <c r="V5" s="79"/>
      <c r="W5" s="79"/>
    </row>
    <row r="6" spans="1:23" ht="21" x14ac:dyDescent="0.35">
      <c r="B6" s="16" t="s">
        <v>16</v>
      </c>
      <c r="C6" s="17" t="s">
        <v>17</v>
      </c>
      <c r="D6" s="17" t="s">
        <v>18</v>
      </c>
      <c r="E6" s="17" t="s">
        <v>19</v>
      </c>
      <c r="F6" s="17" t="s">
        <v>18</v>
      </c>
      <c r="G6" s="4" t="s">
        <v>19</v>
      </c>
      <c r="H6" s="18">
        <v>100</v>
      </c>
      <c r="I6" s="6"/>
      <c r="K6" s="19" t="s">
        <v>20</v>
      </c>
      <c r="L6" s="19">
        <v>1</v>
      </c>
      <c r="N6" s="20">
        <v>1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58" x14ac:dyDescent="0.35">
      <c r="B7" s="21" t="s">
        <v>21</v>
      </c>
      <c r="C7" s="22" t="s">
        <v>22</v>
      </c>
      <c r="D7" s="22"/>
      <c r="E7" s="23" t="s">
        <v>22</v>
      </c>
      <c r="F7" s="23"/>
      <c r="G7" s="24" t="s">
        <v>23</v>
      </c>
      <c r="H7" s="25">
        <f>AVERAGE(H5:H6)</f>
        <v>100</v>
      </c>
      <c r="I7" s="26">
        <v>0.6</v>
      </c>
      <c r="K7" s="27" t="s">
        <v>24</v>
      </c>
      <c r="L7" s="27">
        <v>0</v>
      </c>
      <c r="N7" s="28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35">
      <c r="B8" s="21" t="s">
        <v>25</v>
      </c>
      <c r="C8" s="23" t="s">
        <v>26</v>
      </c>
      <c r="D8" s="23"/>
      <c r="E8" s="23" t="s">
        <v>27</v>
      </c>
      <c r="F8" s="23"/>
      <c r="G8" s="24" t="s">
        <v>28</v>
      </c>
      <c r="H8" s="4" t="s">
        <v>29</v>
      </c>
      <c r="I8" s="6"/>
    </row>
    <row r="9" spans="1:23" x14ac:dyDescent="0.35">
      <c r="B9" s="21" t="s">
        <v>30</v>
      </c>
      <c r="C9" s="23" t="s">
        <v>81</v>
      </c>
      <c r="D9" s="23"/>
      <c r="E9" s="23" t="s">
        <v>81</v>
      </c>
      <c r="F9" s="29"/>
      <c r="H9" s="30"/>
      <c r="I9" s="30"/>
      <c r="W9" s="31"/>
    </row>
    <row r="10" spans="1:23" s="40" customFormat="1" ht="15.5" x14ac:dyDescent="0.35">
      <c r="A10" s="32"/>
      <c r="B10" s="21" t="s">
        <v>32</v>
      </c>
      <c r="C10" s="23">
        <v>50</v>
      </c>
      <c r="D10" s="33">
        <f>(0.55*50)</f>
        <v>27.500000000000004</v>
      </c>
      <c r="E10" s="34">
        <v>50</v>
      </c>
      <c r="F10" s="35">
        <f>0.55*50</f>
        <v>27.500000000000004</v>
      </c>
      <c r="G10" s="36"/>
      <c r="H10" s="37" t="s">
        <v>33</v>
      </c>
      <c r="I10" s="37" t="s">
        <v>34</v>
      </c>
      <c r="J10" s="38" t="s">
        <v>35</v>
      </c>
      <c r="K10" s="38" t="s">
        <v>36</v>
      </c>
      <c r="L10" s="38" t="s">
        <v>37</v>
      </c>
      <c r="M10" s="38" t="s">
        <v>38</v>
      </c>
      <c r="N10" s="38" t="s">
        <v>39</v>
      </c>
      <c r="O10" s="38" t="s">
        <v>40</v>
      </c>
      <c r="P10" s="38" t="s">
        <v>41</v>
      </c>
      <c r="Q10" s="38" t="s">
        <v>42</v>
      </c>
      <c r="R10" s="38" t="s">
        <v>43</v>
      </c>
      <c r="S10" s="38" t="s">
        <v>44</v>
      </c>
      <c r="T10" s="38" t="s">
        <v>46</v>
      </c>
      <c r="U10" s="38" t="s">
        <v>47</v>
      </c>
      <c r="V10" s="38" t="s">
        <v>48</v>
      </c>
      <c r="W10" s="31"/>
    </row>
    <row r="11" spans="1:23" ht="15.5" x14ac:dyDescent="0.35">
      <c r="A11" s="15">
        <v>1</v>
      </c>
      <c r="B11" s="41">
        <v>190705110001</v>
      </c>
      <c r="C11" s="23">
        <v>47</v>
      </c>
      <c r="D11" s="43">
        <f>COUNTIF(C11:C23,"&gt;="&amp;D10)</f>
        <v>13</v>
      </c>
      <c r="E11" s="34">
        <v>49</v>
      </c>
      <c r="F11" s="44">
        <f>COUNTIF(E11:E23,"&gt;="&amp;F10)</f>
        <v>13</v>
      </c>
      <c r="G11" s="45" t="s">
        <v>50</v>
      </c>
      <c r="H11" s="72">
        <v>3</v>
      </c>
      <c r="I11" s="72">
        <v>3</v>
      </c>
      <c r="J11" s="73">
        <v>1</v>
      </c>
      <c r="K11" s="74">
        <v>2</v>
      </c>
      <c r="L11" s="73">
        <v>3</v>
      </c>
      <c r="M11" s="73">
        <v>2</v>
      </c>
      <c r="N11" s="73">
        <v>2</v>
      </c>
      <c r="O11" s="73">
        <v>2</v>
      </c>
      <c r="P11" s="73"/>
      <c r="Q11" s="73">
        <v>2</v>
      </c>
      <c r="R11" s="73">
        <v>1</v>
      </c>
      <c r="S11" s="73">
        <v>1</v>
      </c>
      <c r="T11" s="73">
        <v>3</v>
      </c>
      <c r="U11" s="73">
        <v>3</v>
      </c>
      <c r="V11" s="73">
        <v>3</v>
      </c>
      <c r="W11" s="31"/>
    </row>
    <row r="12" spans="1:23" ht="15.5" x14ac:dyDescent="0.35">
      <c r="A12" s="15">
        <v>2</v>
      </c>
      <c r="B12" s="41">
        <v>190705110002</v>
      </c>
      <c r="C12" s="23">
        <v>47</v>
      </c>
      <c r="D12" s="47">
        <f>(13/13)*100</f>
        <v>100</v>
      </c>
      <c r="E12" s="34">
        <v>49</v>
      </c>
      <c r="F12" s="48">
        <f>(13/13)*100</f>
        <v>100</v>
      </c>
      <c r="G12" s="45" t="s">
        <v>52</v>
      </c>
      <c r="H12" s="51">
        <v>3</v>
      </c>
      <c r="I12" s="51">
        <v>1</v>
      </c>
      <c r="J12" s="75">
        <v>2</v>
      </c>
      <c r="K12" s="73">
        <v>2</v>
      </c>
      <c r="L12" s="75">
        <v>1</v>
      </c>
      <c r="M12" s="75">
        <v>2</v>
      </c>
      <c r="N12" s="75">
        <v>1</v>
      </c>
      <c r="O12" s="75">
        <v>1</v>
      </c>
      <c r="P12" s="75">
        <v>1</v>
      </c>
      <c r="Q12" s="75"/>
      <c r="R12" s="75">
        <v>1</v>
      </c>
      <c r="S12" s="75">
        <v>1</v>
      </c>
      <c r="T12" s="75">
        <v>2</v>
      </c>
      <c r="U12" s="75">
        <v>2</v>
      </c>
      <c r="V12" s="75">
        <v>3</v>
      </c>
      <c r="W12" s="31"/>
    </row>
    <row r="13" spans="1:23" ht="15.5" x14ac:dyDescent="0.35">
      <c r="A13" s="15">
        <v>3</v>
      </c>
      <c r="B13" s="41">
        <v>190705110003</v>
      </c>
      <c r="C13" s="23">
        <v>47</v>
      </c>
      <c r="D13" s="43"/>
      <c r="E13" s="34">
        <v>49</v>
      </c>
      <c r="F13" s="49"/>
      <c r="G13" s="45" t="s">
        <v>54</v>
      </c>
      <c r="H13" s="51">
        <v>3</v>
      </c>
      <c r="I13" s="51">
        <v>2</v>
      </c>
      <c r="J13" s="75">
        <v>2</v>
      </c>
      <c r="K13" s="75">
        <v>1</v>
      </c>
      <c r="L13" s="75">
        <v>2</v>
      </c>
      <c r="M13" s="75">
        <v>1</v>
      </c>
      <c r="N13" s="75">
        <v>1</v>
      </c>
      <c r="O13" s="75"/>
      <c r="P13" s="75"/>
      <c r="Q13" s="75">
        <v>1</v>
      </c>
      <c r="R13" s="75"/>
      <c r="S13" s="75"/>
      <c r="T13" s="75"/>
      <c r="U13" s="75"/>
      <c r="V13" s="75"/>
      <c r="W13" s="31"/>
    </row>
    <row r="14" spans="1:23" x14ac:dyDescent="0.35">
      <c r="A14" s="15">
        <v>4</v>
      </c>
      <c r="B14" s="41">
        <v>190705110004</v>
      </c>
      <c r="C14" s="23">
        <v>45</v>
      </c>
      <c r="D14" s="43"/>
      <c r="E14" s="34">
        <v>50</v>
      </c>
      <c r="F14" s="49"/>
      <c r="G14" s="76" t="s">
        <v>82</v>
      </c>
      <c r="H14" s="75">
        <v>2</v>
      </c>
      <c r="I14" s="77">
        <v>2</v>
      </c>
      <c r="J14" s="77">
        <v>2</v>
      </c>
      <c r="K14" s="77"/>
      <c r="L14" s="77">
        <v>2</v>
      </c>
      <c r="M14" s="77"/>
      <c r="N14" s="77">
        <v>2</v>
      </c>
      <c r="O14" s="77">
        <v>1</v>
      </c>
      <c r="P14" s="77">
        <v>1</v>
      </c>
      <c r="Q14" s="77">
        <v>1</v>
      </c>
      <c r="R14" s="77">
        <v>2</v>
      </c>
      <c r="S14" s="77">
        <v>2</v>
      </c>
      <c r="T14" s="77">
        <v>2</v>
      </c>
      <c r="U14" s="77">
        <v>2</v>
      </c>
      <c r="V14" s="77">
        <v>2</v>
      </c>
      <c r="W14" s="31"/>
    </row>
    <row r="15" spans="1:23" x14ac:dyDescent="0.35">
      <c r="A15" s="15">
        <v>5</v>
      </c>
      <c r="B15" s="41">
        <v>190705110005</v>
      </c>
      <c r="C15" s="23">
        <v>45</v>
      </c>
      <c r="D15" s="43"/>
      <c r="E15" s="34">
        <v>50</v>
      </c>
      <c r="F15" s="49"/>
      <c r="G15" s="76" t="s">
        <v>83</v>
      </c>
      <c r="H15" s="75"/>
      <c r="I15" s="77"/>
      <c r="J15" s="77"/>
      <c r="K15" s="77">
        <v>1</v>
      </c>
      <c r="L15" s="77"/>
      <c r="M15" s="77"/>
      <c r="N15" s="77">
        <v>1</v>
      </c>
      <c r="O15" s="77"/>
      <c r="P15" s="77"/>
      <c r="Q15" s="77"/>
      <c r="R15" s="77"/>
      <c r="S15" s="77">
        <v>1</v>
      </c>
      <c r="T15" s="77"/>
      <c r="U15" s="77"/>
      <c r="V15" s="77"/>
      <c r="W15" s="31"/>
    </row>
    <row r="16" spans="1:23" ht="15.5" x14ac:dyDescent="0.35">
      <c r="A16" s="15">
        <v>6</v>
      </c>
      <c r="B16" s="41">
        <v>190705110006</v>
      </c>
      <c r="C16" s="23">
        <v>49</v>
      </c>
      <c r="D16" s="43"/>
      <c r="E16" s="34">
        <v>50</v>
      </c>
      <c r="F16" s="49"/>
      <c r="G16" s="50" t="s">
        <v>56</v>
      </c>
      <c r="H16" s="51">
        <f>AVERAGE(H11:H15)</f>
        <v>2.75</v>
      </c>
      <c r="I16" s="51">
        <f t="shared" ref="I16:V16" si="0">AVERAGE(I11:I15)</f>
        <v>2</v>
      </c>
      <c r="J16" s="51">
        <f t="shared" si="0"/>
        <v>1.75</v>
      </c>
      <c r="K16" s="51">
        <f t="shared" si="0"/>
        <v>1.5</v>
      </c>
      <c r="L16" s="51">
        <f t="shared" si="0"/>
        <v>2</v>
      </c>
      <c r="M16" s="51">
        <f t="shared" si="0"/>
        <v>1.6666666666666667</v>
      </c>
      <c r="N16" s="51">
        <f t="shared" si="0"/>
        <v>1.4</v>
      </c>
      <c r="O16" s="51">
        <f t="shared" si="0"/>
        <v>1.3333333333333333</v>
      </c>
      <c r="P16" s="51">
        <f t="shared" si="0"/>
        <v>1</v>
      </c>
      <c r="Q16" s="51">
        <f t="shared" si="0"/>
        <v>1.3333333333333333</v>
      </c>
      <c r="R16" s="51">
        <f t="shared" si="0"/>
        <v>1.3333333333333333</v>
      </c>
      <c r="S16" s="51">
        <f t="shared" si="0"/>
        <v>1.25</v>
      </c>
      <c r="T16" s="51">
        <f t="shared" si="0"/>
        <v>2.3333333333333335</v>
      </c>
      <c r="U16" s="51">
        <f t="shared" si="0"/>
        <v>2.3333333333333335</v>
      </c>
      <c r="V16" s="51">
        <f t="shared" si="0"/>
        <v>2.6666666666666665</v>
      </c>
    </row>
    <row r="17" spans="1:24" ht="15.5" x14ac:dyDescent="0.35">
      <c r="A17" s="15">
        <v>7</v>
      </c>
      <c r="B17" s="41">
        <v>190705110007</v>
      </c>
      <c r="C17" s="23">
        <v>45</v>
      </c>
      <c r="D17" s="43"/>
      <c r="E17" s="34">
        <v>46</v>
      </c>
      <c r="F17" s="43"/>
      <c r="G17" s="52" t="s">
        <v>58</v>
      </c>
      <c r="H17" s="53">
        <f>(96.27*H16)/100</f>
        <v>2.6474250000000001</v>
      </c>
      <c r="I17" s="53">
        <f t="shared" ref="I17:V17" si="1">(96.27*I16)/100</f>
        <v>1.9254</v>
      </c>
      <c r="J17" s="53">
        <f t="shared" si="1"/>
        <v>1.684725</v>
      </c>
      <c r="K17" s="53">
        <f t="shared" si="1"/>
        <v>1.4440500000000001</v>
      </c>
      <c r="L17" s="53">
        <f t="shared" si="1"/>
        <v>1.9254</v>
      </c>
      <c r="M17" s="53">
        <f t="shared" si="1"/>
        <v>1.6044999999999998</v>
      </c>
      <c r="N17" s="53">
        <f t="shared" si="1"/>
        <v>1.34778</v>
      </c>
      <c r="O17" s="53">
        <f t="shared" si="1"/>
        <v>1.2835999999999999</v>
      </c>
      <c r="P17" s="53">
        <f t="shared" si="1"/>
        <v>0.9627</v>
      </c>
      <c r="Q17" s="53">
        <f t="shared" si="1"/>
        <v>1.2835999999999999</v>
      </c>
      <c r="R17" s="53">
        <f t="shared" si="1"/>
        <v>1.2835999999999999</v>
      </c>
      <c r="S17" s="53">
        <f t="shared" si="1"/>
        <v>1.2033749999999999</v>
      </c>
      <c r="T17" s="53">
        <f t="shared" si="1"/>
        <v>2.2462999999999997</v>
      </c>
      <c r="U17" s="53">
        <f t="shared" si="1"/>
        <v>2.2462999999999997</v>
      </c>
      <c r="V17" s="53">
        <f t="shared" si="1"/>
        <v>2.5671999999999997</v>
      </c>
    </row>
    <row r="18" spans="1:24" x14ac:dyDescent="0.35">
      <c r="A18" s="15">
        <v>8</v>
      </c>
      <c r="B18" s="41">
        <v>190705110008</v>
      </c>
      <c r="C18" s="23">
        <v>48</v>
      </c>
      <c r="D18" s="43"/>
      <c r="E18" s="34">
        <v>50</v>
      </c>
      <c r="F18" s="57"/>
      <c r="G18" s="32"/>
      <c r="H18" s="31"/>
      <c r="I18" s="31"/>
      <c r="J18" s="31"/>
      <c r="K18" s="31"/>
      <c r="L18" s="31"/>
      <c r="M18" s="31"/>
      <c r="N18" s="31"/>
      <c r="O18" s="31"/>
      <c r="P18" s="31"/>
      <c r="Q18" s="56"/>
      <c r="R18" s="56"/>
      <c r="S18" s="56"/>
      <c r="T18" s="56"/>
      <c r="U18" s="56"/>
      <c r="V18" s="56"/>
      <c r="W18" s="56"/>
    </row>
    <row r="19" spans="1:24" x14ac:dyDescent="0.35">
      <c r="A19" s="15">
        <v>9</v>
      </c>
      <c r="B19" s="41">
        <v>190705110009</v>
      </c>
      <c r="C19" s="23">
        <v>47</v>
      </c>
      <c r="D19" s="43"/>
      <c r="E19" s="34">
        <v>50</v>
      </c>
      <c r="F19" s="57"/>
      <c r="G19" s="32"/>
      <c r="H19" s="31"/>
      <c r="I19" s="31"/>
      <c r="J19" s="31"/>
      <c r="K19" s="40"/>
      <c r="L19" s="40"/>
      <c r="M19" s="40"/>
      <c r="N19" s="40"/>
      <c r="O19" s="40"/>
      <c r="P19" s="40"/>
      <c r="W19" s="56"/>
    </row>
    <row r="20" spans="1:24" x14ac:dyDescent="0.35">
      <c r="A20" s="15">
        <v>10</v>
      </c>
      <c r="B20" s="41">
        <v>190705110010</v>
      </c>
      <c r="C20" s="23">
        <v>48</v>
      </c>
      <c r="D20" s="43"/>
      <c r="E20" s="34">
        <v>50</v>
      </c>
      <c r="F20" s="57"/>
      <c r="G20" s="32"/>
      <c r="H20" s="40"/>
      <c r="I20" s="58"/>
      <c r="J20" s="59"/>
      <c r="K20" s="59"/>
      <c r="L20" s="40"/>
      <c r="M20" s="40"/>
      <c r="N20" s="40"/>
      <c r="O20" s="40"/>
      <c r="P20" s="40"/>
    </row>
    <row r="21" spans="1:24" x14ac:dyDescent="0.35">
      <c r="A21" s="15">
        <v>11</v>
      </c>
      <c r="B21" s="41">
        <v>190705110011</v>
      </c>
      <c r="C21" s="23">
        <v>45</v>
      </c>
      <c r="D21" s="43"/>
      <c r="E21" s="34">
        <v>48</v>
      </c>
      <c r="F21" s="57"/>
      <c r="H21" s="61"/>
      <c r="I21" s="81"/>
      <c r="J21" s="81"/>
      <c r="M21" s="30"/>
      <c r="N21" s="30"/>
      <c r="O21" s="30"/>
      <c r="P21" s="30"/>
      <c r="Q21" s="30"/>
    </row>
    <row r="22" spans="1:24" x14ac:dyDescent="0.35">
      <c r="A22" s="15">
        <v>12</v>
      </c>
      <c r="B22" s="41">
        <v>190705110012</v>
      </c>
      <c r="C22" s="23">
        <v>49</v>
      </c>
      <c r="D22" s="43"/>
      <c r="E22" s="34">
        <v>49</v>
      </c>
      <c r="F22" s="57"/>
      <c r="H22" s="62"/>
      <c r="I22" s="63"/>
      <c r="J22" s="63"/>
      <c r="M22" s="30"/>
      <c r="N22" s="30"/>
      <c r="O22" s="30"/>
      <c r="P22" s="30"/>
      <c r="Q22" s="30"/>
    </row>
    <row r="23" spans="1:24" x14ac:dyDescent="0.35">
      <c r="A23" s="15">
        <v>13</v>
      </c>
      <c r="B23" s="41">
        <v>190705110013</v>
      </c>
      <c r="C23" s="23">
        <v>47</v>
      </c>
      <c r="D23" s="43"/>
      <c r="E23" s="34">
        <v>48</v>
      </c>
      <c r="F23" s="57"/>
      <c r="H23" s="64"/>
      <c r="I23" s="31"/>
      <c r="J23" s="31"/>
      <c r="K23" s="31"/>
      <c r="L23" s="31"/>
      <c r="M23" s="31"/>
      <c r="N23" s="59"/>
      <c r="O23" s="59"/>
      <c r="P23" s="59"/>
      <c r="Q23" s="59"/>
      <c r="R23" s="59"/>
      <c r="S23" s="31"/>
      <c r="T23" s="31"/>
      <c r="U23" s="31"/>
      <c r="V23" s="31"/>
      <c r="W23" s="31"/>
      <c r="X23" s="31"/>
    </row>
    <row r="24" spans="1:24" x14ac:dyDescent="0.35">
      <c r="H24"/>
      <c r="I24"/>
    </row>
  </sheetData>
  <mergeCells count="7">
    <mergeCell ref="O3:W7"/>
    <mergeCell ref="A4:E4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Advanced Analysis</vt:lpstr>
      <vt:lpstr>Advanced Calculus</vt:lpstr>
      <vt:lpstr>Mathematical Modelling</vt:lpstr>
      <vt:lpstr>Topology</vt:lpstr>
      <vt:lpstr>Advanced Complex Analysis</vt:lpstr>
      <vt:lpstr>Measure Theory</vt:lpstr>
      <vt:lpstr>ASM</vt:lpstr>
      <vt:lpstr>Applied Number Theory</vt:lpstr>
      <vt:lpstr>DG</vt:lpstr>
      <vt:lpstr>Graph Theory</vt:lpstr>
      <vt:lpstr>Opmization Tech</vt:lpstr>
      <vt:lpstr>NMCFD</vt:lpstr>
      <vt:lpstr>Fluid Dynamics</vt:lpstr>
      <vt:lpstr>PDE_II</vt:lpstr>
      <vt:lpstr>Tensor Analysis</vt:lpstr>
      <vt:lpstr>Abstract Algebra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2022-12-03T10:43:58Z</dcterms:modified>
</cp:coreProperties>
</file>